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1.胴部（溶接部未算入）/"/>
    </mc:Choice>
  </mc:AlternateContent>
  <xr:revisionPtr revIDLastSave="3" documentId="11_8088A0DB9594E0026911DE9EA2B37C8F6129EFCE" xr6:coauthVersionLast="47" xr6:coauthVersionMax="47" xr10:uidLastSave="{E3C1300F-27D2-4CF4-9E7F-05B5409F3DD0}"/>
  <bookViews>
    <workbookView xWindow="-108" yWindow="-108" windowWidth="23256" windowHeight="1401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2" i="2" l="1"/>
  <c r="AA72" i="2"/>
  <c r="W72" i="2"/>
  <c r="AE70" i="2"/>
  <c r="AA70" i="2"/>
  <c r="W70" i="2"/>
  <c r="AE68" i="2"/>
  <c r="AA68" i="2"/>
  <c r="W68" i="2"/>
  <c r="AE58" i="2"/>
  <c r="AE62" i="2" s="1"/>
  <c r="AA58" i="2"/>
  <c r="AA62" i="2" s="1"/>
  <c r="W58" i="2"/>
  <c r="W62" i="2" s="1"/>
  <c r="AE36" i="2"/>
  <c r="AE54" i="2" s="1"/>
  <c r="AA36" i="2"/>
  <c r="AA54" i="2" s="1"/>
  <c r="W36" i="2"/>
  <c r="W44" i="2" s="1"/>
  <c r="AA44" i="2" l="1"/>
  <c r="AA64" i="2"/>
  <c r="AA76" i="2" s="1"/>
  <c r="AE44" i="2"/>
  <c r="AE64" i="2"/>
  <c r="AE76" i="2" s="1"/>
  <c r="W54" i="2"/>
  <c r="W64" i="2" s="1"/>
  <c r="S72" i="2"/>
  <c r="S70" i="2"/>
  <c r="S68" i="2"/>
  <c r="AE78" i="2" l="1"/>
  <c r="AA66" i="2"/>
  <c r="AA74" i="2"/>
  <c r="W66" i="2"/>
  <c r="W76" i="2"/>
  <c r="W78" i="2"/>
  <c r="W74" i="2"/>
  <c r="AE74" i="2"/>
  <c r="AE66" i="2"/>
  <c r="AA78" i="2"/>
  <c r="AA80" i="2" l="1"/>
  <c r="AA82" i="2" s="1"/>
  <c r="AE80" i="2"/>
  <c r="AE82" i="2" s="1"/>
  <c r="W80" i="2"/>
  <c r="W82" i="2" s="1"/>
  <c r="S58" i="2"/>
  <c r="S36" i="2"/>
  <c r="S44" i="2" s="1"/>
  <c r="S62" i="2" l="1"/>
  <c r="S54" i="2"/>
  <c r="S64" i="2" l="1"/>
  <c r="S66" i="2" s="1"/>
  <c r="S76" i="2" l="1"/>
  <c r="S78" i="2"/>
  <c r="S74" i="2"/>
  <c r="S80" i="2" l="1"/>
  <c r="S82" i="2" s="1"/>
</calcChain>
</file>

<file path=xl/sharedStrings.xml><?xml version="1.0" encoding="utf-8"?>
<sst xmlns="http://schemas.openxmlformats.org/spreadsheetml/2006/main" count="543" uniqueCount="106">
  <si>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</si>
  <si>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</si>
  <si>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</si>
  <si>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</si>
  <si>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</si>
  <si>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</si>
  <si>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</si>
  <si>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</si>
  <si>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</si>
  <si>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</si>
  <si>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</si>
  <si>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</si>
  <si>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</si>
  <si>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</si>
  <si>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</si>
  <si>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</si>
  <si>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</si>
  <si>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</si>
  <si>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</si>
  <si>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</si>
  <si>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</si>
  <si>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</si>
  <si>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</si>
  <si>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</si>
  <si>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</si>
  <si>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</si>
  <si>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</si>
  <si>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</si>
  <si>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</si>
  <si>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</si>
  <si>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</si>
  <si>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</si>
  <si>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</si>
  <si>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</si>
  <si>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</si>
  <si>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</si>
  <si>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</si>
  <si>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</si>
  <si>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</si>
  <si>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</si>
  <si>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</si>
  <si>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</si>
  <si>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</si>
  <si>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</si>
  <si>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</si>
  <si>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</si>
  <si>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</si>
  <si>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</si>
  <si>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</si>
  <si>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</si>
  <si>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</si>
  <si>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</si>
  <si>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</si>
  <si>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</si>
  <si>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</si>
  <si>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</si>
  <si>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</si>
  <si>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</si>
  <si>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</si>
  <si>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</si>
  <si>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</si>
  <si>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</si>
  <si>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</si>
  <si>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</si>
  <si>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</si>
  <si>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</si>
  <si>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</si>
  <si>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</si>
  <si>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</si>
  <si>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</si>
  <si>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</si>
  <si>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</si>
  <si>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</si>
  <si>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</si>
  <si>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</si>
  <si>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</si>
  <si>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</si>
  <si>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</si>
  <si>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</si>
  <si>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</si>
  <si>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</si>
  <si>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</si>
  <si>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</si>
  <si>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</si>
  <si>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</si>
  <si>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</si>
  <si>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</si>
  <si>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</si>
  <si>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</si>
  <si>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</si>
  <si>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</si>
  <si>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</si>
  <si>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</si>
  <si>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</si>
  <si>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</si>
  <si>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</si>
  <si>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</si>
  <si>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</si>
  <si>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</si>
  <si>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</si>
  <si>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fr1</t>
    <phoneticPr fontId="1"/>
  </si>
  <si>
    <t>内圧円筒胴にある穴の補強　追加補強－無</t>
    <phoneticPr fontId="1"/>
  </si>
  <si>
    <t>圧力容器構造規格　第33条1項（ア） ＪＩＳＢ8265　附属書1.6-a),F.7,F.8</t>
    <phoneticPr fontId="1"/>
  </si>
  <si>
    <t>継目のない円筒胴として求めた最小厚さ(mm)</t>
    <rPh sb="0" eb="2">
      <t>ツギメ</t>
    </rPh>
    <rPh sb="11" eb="12">
      <t>モト</t>
    </rPh>
    <rPh sb="14" eb="16">
      <t>サイショウ</t>
    </rPh>
    <rPh sb="16" eb="17">
      <t>アツ</t>
    </rPh>
    <phoneticPr fontId="1"/>
  </si>
  <si>
    <t>円筒胴の厚さ(mm)</t>
    <rPh sb="4" eb="5">
      <t>アツ</t>
    </rPh>
    <phoneticPr fontId="1"/>
  </si>
  <si>
    <t>補強に有効な断面積(A1+A2+A3)(mm)</t>
    <rPh sb="0" eb="2">
      <t>ホキョウ</t>
    </rPh>
    <rPh sb="3" eb="5">
      <t>ユウコウ</t>
    </rPh>
    <rPh sb="6" eb="9">
      <t>ダンメンセキ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</si>
</sst>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𝑃𝐷𝑖/(2𝜎𝑎𝜂1−1.2𝑃)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49884</xdr:colOff>
          <xdr:row>8</xdr:row>
          <xdr:rowOff>79513</xdr:rowOff>
        </xdr:from>
        <xdr:to>
          <xdr:col>33</xdr:col>
          <xdr:colOff>144779</xdr:colOff>
          <xdr:row>22</xdr:row>
          <xdr:rowOff>103366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2992"/>
  <sheetViews>
    <sheetView tabSelected="1" view="pageBreakPreview" zoomScale="115" zoomScaleNormal="130" zoomScaleSheetLayoutView="115" workbookViewId="0">
      <selection activeCell="C2" sqref="C2:AH3"/>
    </sheetView>
  </sheetViews>
  <sheetFormatPr defaultColWidth="9" defaultRowHeight="13.2" x14ac:dyDescent="0.2"/>
  <cols>
    <col min="1" max="132" width="2.6640625" style="2" customWidth="1"/>
    <col min="133" max="16384" width="9" style="2"/>
  </cols>
  <sheetData>
    <row r="1" spans="3:55" ht="12.9" customHeight="1" x14ac:dyDescent="0.2"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3:55" ht="12.9" customHeight="1" x14ac:dyDescent="0.2">
      <c r="C2" s="44" t="s">
        <v>101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6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3:55" ht="12.9" customHeight="1" x14ac:dyDescent="0.2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3:55" ht="12.9" customHeight="1" x14ac:dyDescent="0.2">
      <c r="C4" s="44" t="s">
        <v>102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6"/>
      <c r="BB4" s="1"/>
      <c r="BC4" s="1"/>
    </row>
    <row r="5" spans="3:55" ht="12.9" customHeight="1" x14ac:dyDescent="0.2">
      <c r="C5" s="44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6"/>
      <c r="BB5" s="1"/>
      <c r="BC5" s="1"/>
    </row>
    <row r="6" spans="3:55" ht="9.9" customHeight="1" x14ac:dyDescent="0.2"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7"/>
      <c r="BB6" s="1"/>
      <c r="BC6" s="1"/>
    </row>
    <row r="7" spans="3:55" ht="9.9" customHeight="1" x14ac:dyDescent="0.2"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BB7" s="1"/>
      <c r="BC7" s="1"/>
    </row>
    <row r="8" spans="3:55" ht="9.9" customHeight="1" x14ac:dyDescent="0.2"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BB8" s="1"/>
      <c r="BC8" s="1"/>
    </row>
    <row r="9" spans="3:55" ht="9.9" customHeight="1" x14ac:dyDescent="0.2"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  <c r="BB9" s="1"/>
      <c r="BC9" s="1"/>
    </row>
    <row r="10" spans="3:55" ht="9.9" customHeight="1" x14ac:dyDescent="0.2"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BB10" s="1"/>
      <c r="BC10" s="1"/>
    </row>
    <row r="11" spans="3:55" ht="9.9" customHeight="1" x14ac:dyDescent="0.2"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40"/>
      <c r="BB11" s="1"/>
      <c r="BC11" s="1"/>
    </row>
    <row r="12" spans="3:55" ht="9.9" customHeight="1" x14ac:dyDescent="0.2"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  <c r="BB12" s="1"/>
      <c r="BC12" s="1"/>
    </row>
    <row r="13" spans="3:55" ht="9.9" customHeight="1" x14ac:dyDescent="0.2"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BB13" s="1"/>
      <c r="BC13" s="1"/>
    </row>
    <row r="14" spans="3:55" ht="9.9" customHeight="1" x14ac:dyDescent="0.2"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BB14" s="1"/>
      <c r="BC14" s="1"/>
    </row>
    <row r="15" spans="3:55" ht="9.9" customHeight="1" x14ac:dyDescent="0.2"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BB15" s="1"/>
      <c r="BC15" s="1"/>
    </row>
    <row r="16" spans="3:55" ht="9.9" customHeight="1" x14ac:dyDescent="0.2"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BB16" s="1"/>
      <c r="BC16" s="1"/>
    </row>
    <row r="17" spans="3:55" ht="9.9" customHeight="1" x14ac:dyDescent="0.2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  <c r="BB17" s="1"/>
      <c r="BC17" s="1"/>
    </row>
    <row r="18" spans="3:55" ht="9.9" customHeight="1" x14ac:dyDescent="0.2"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BB18" s="1"/>
      <c r="BC18" s="1"/>
    </row>
    <row r="19" spans="3:55" ht="9.9" customHeight="1" x14ac:dyDescent="0.2"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BB19" s="1"/>
      <c r="BC19" s="1"/>
    </row>
    <row r="20" spans="3:55" ht="9.9" customHeight="1" x14ac:dyDescent="0.2"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BB20" s="1"/>
      <c r="BC20" s="1"/>
    </row>
    <row r="21" spans="3:55" ht="9.9" customHeight="1" x14ac:dyDescent="0.2"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BB21" s="1"/>
      <c r="BC21" s="1"/>
    </row>
    <row r="22" spans="3:55" ht="9.9" customHeight="1" x14ac:dyDescent="0.2"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40"/>
      <c r="BB22" s="1"/>
      <c r="BC22" s="1"/>
    </row>
    <row r="23" spans="3:55" ht="9.9" customHeight="1" x14ac:dyDescent="0.2"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3"/>
      <c r="BB23" s="1"/>
      <c r="BC23" s="1"/>
    </row>
    <row r="24" spans="3:55" ht="9.9" customHeight="1" x14ac:dyDescent="0.2">
      <c r="C24" s="47" t="s">
        <v>33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3:55" ht="9.9" customHeight="1" x14ac:dyDescent="0.2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0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3:55" ht="9.9" customHeight="1" x14ac:dyDescent="0.2">
      <c r="C26" s="47" t="s">
        <v>36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3:55" ht="9.9" customHeight="1" x14ac:dyDescent="0.2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3:55" ht="9.9" customHeight="1" x14ac:dyDescent="0.2">
      <c r="C28" s="47" t="s">
        <v>39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8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3:55" ht="9.9" customHeight="1" x14ac:dyDescent="0.2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3:55" ht="9.9" customHeight="1" x14ac:dyDescent="0.2">
      <c r="C30" s="47" t="s">
        <v>42</v>
      </c>
      <c r="D30" s="47"/>
      <c r="E30" s="47"/>
      <c r="F30" s="47" t="s">
        <v>43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3:55" ht="9.9" customHeight="1" x14ac:dyDescent="0.2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3:55" ht="9.9" customHeight="1" x14ac:dyDescent="0.2">
      <c r="C32" s="47" t="s">
        <v>47</v>
      </c>
      <c r="D32" s="47"/>
      <c r="E32" s="47"/>
      <c r="F32" s="47" t="s">
        <v>48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0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2:55" ht="9.9" customHeight="1" x14ac:dyDescent="0.2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2:55" ht="9.9" customHeight="1" x14ac:dyDescent="0.2">
      <c r="C34" s="47" t="s">
        <v>51</v>
      </c>
      <c r="D34" s="47"/>
      <c r="E34" s="47"/>
      <c r="F34" s="47" t="s">
        <v>52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8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0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2:55" ht="9.9" customHeight="1" x14ac:dyDescent="0.2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8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2:55" ht="9.9" customHeight="1" x14ac:dyDescent="0.2">
      <c r="C36" s="47" t="s">
        <v>55</v>
      </c>
      <c r="D36" s="47"/>
      <c r="E36" s="47"/>
      <c r="F36" s="51" t="s">
        <v>84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26" t="str">
        <f>IFERROR(VLOOKUP(S34,計算用データ!$A$3:$AS$29,MATCH(S32,計算用データ!$A$3:$AS$3,0),FALSE),"0")</f>
        <v>0</v>
      </c>
      <c r="T36" s="27"/>
      <c r="U36" s="27"/>
      <c r="V36" s="27"/>
      <c r="W36" s="27" t="str">
        <f>IFERROR(VLOOKUP(W34,計算用データ!$A$3:$AS$29,MATCH(W32,計算用データ!$A$3:$AS$3,0),FALSE),"0")</f>
        <v>0</v>
      </c>
      <c r="X36" s="27"/>
      <c r="Y36" s="27"/>
      <c r="Z36" s="27"/>
      <c r="AA36" s="27" t="str">
        <f>IFERROR(VLOOKUP(AA34,計算用データ!$A$3:$AS$29,MATCH(AA32,計算用データ!$A$3:$AS$3,0),FALSE),"0")</f>
        <v>0</v>
      </c>
      <c r="AB36" s="27"/>
      <c r="AC36" s="27"/>
      <c r="AD36" s="27"/>
      <c r="AE36" s="27" t="str">
        <f>IFERROR(VLOOKUP(AE34,計算用データ!$A$3:$AS$29,MATCH(AE32,計算用データ!$A$3:$AS$3,0),FALSE),"0")</f>
        <v>0</v>
      </c>
      <c r="AF36" s="27"/>
      <c r="AG36" s="27"/>
      <c r="AH36" s="28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2:55" ht="9.9" customHeight="1" x14ac:dyDescent="0.2">
      <c r="C37" s="47"/>
      <c r="D37" s="47"/>
      <c r="E37" s="47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2:55" ht="9.9" customHeight="1" x14ac:dyDescent="0.2">
      <c r="B38" s="18"/>
      <c r="C38" s="47" t="s">
        <v>14</v>
      </c>
      <c r="D38" s="47"/>
      <c r="E38" s="47"/>
      <c r="F38" s="47" t="s">
        <v>58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0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2:55" ht="9.9" customHeight="1" x14ac:dyDescent="0.2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2:55" ht="9.9" customHeight="1" x14ac:dyDescent="0.2">
      <c r="C40" s="47" t="s">
        <v>64</v>
      </c>
      <c r="D40" s="47"/>
      <c r="E40" s="47"/>
      <c r="F40" s="47" t="s">
        <v>65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2:55" ht="9.9" customHeight="1" x14ac:dyDescent="0.2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8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0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2:55" ht="9.9" customHeight="1" x14ac:dyDescent="0.2">
      <c r="C42" s="47" t="s">
        <v>68</v>
      </c>
      <c r="D42" s="47"/>
      <c r="E42" s="47"/>
      <c r="F42" s="47" t="s">
        <v>69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0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2:55" ht="9.9" customHeight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0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2:55" ht="9.9" customHeight="1" x14ac:dyDescent="0.2">
      <c r="C44" s="47" t="s">
        <v>79</v>
      </c>
      <c r="D44" s="47"/>
      <c r="E44" s="47"/>
      <c r="F44" s="52" t="s">
        <v>103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  <c r="S44" s="58" t="str">
        <f>IFERROR(ROUNDDOWN((S30*S40)/((2*S36*S38-1.2*S30)),2),"")</f>
        <v/>
      </c>
      <c r="T44" s="59"/>
      <c r="U44" s="59"/>
      <c r="V44" s="59"/>
      <c r="W44" s="59" t="str">
        <f t="shared" ref="W44" si="0">IFERROR(ROUNDDOWN((W30*W40)/((2*W36*W38-1.2*W30)),2),"")</f>
        <v/>
      </c>
      <c r="X44" s="59"/>
      <c r="Y44" s="59"/>
      <c r="Z44" s="59"/>
      <c r="AA44" s="59" t="str">
        <f t="shared" ref="AA44" si="1">IFERROR(ROUNDDOWN((AA30*AA40)/((2*AA36*AA38-1.2*AA30)),2),"")</f>
        <v/>
      </c>
      <c r="AB44" s="59"/>
      <c r="AC44" s="59"/>
      <c r="AD44" s="59"/>
      <c r="AE44" s="59" t="str">
        <f t="shared" ref="AE44" si="2">IFERROR(ROUNDDOWN((AE30*AE40)/((2*AE36*AE38-1.2*AE30)),2),"")</f>
        <v/>
      </c>
      <c r="AF44" s="59"/>
      <c r="AG44" s="59"/>
      <c r="AH44" s="60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2:55" ht="9.9" customHeight="1" x14ac:dyDescent="0.2">
      <c r="C45" s="47"/>
      <c r="D45" s="47"/>
      <c r="E45" s="47"/>
      <c r="F45" s="55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7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60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2:55" ht="9.9" customHeight="1" x14ac:dyDescent="0.2">
      <c r="C46" s="47" t="s">
        <v>0</v>
      </c>
      <c r="D46" s="47"/>
      <c r="E46" s="47"/>
      <c r="F46" s="47" t="s">
        <v>104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50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2:55" ht="9.9" customHeigh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0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2:55" ht="9.9" customHeight="1" x14ac:dyDescent="0.2">
      <c r="C48" s="47" t="s">
        <v>1</v>
      </c>
      <c r="D48" s="47"/>
      <c r="E48" s="47"/>
      <c r="F48" s="47" t="s">
        <v>80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8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0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3:55" ht="9.9" customHeight="1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50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3:55" ht="9.9" customHeight="1" x14ac:dyDescent="0.2">
      <c r="C50" s="47" t="s">
        <v>81</v>
      </c>
      <c r="D50" s="47"/>
      <c r="E50" s="47"/>
      <c r="F50" s="61" t="s">
        <v>82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48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50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3:55" ht="9.9" customHeight="1" x14ac:dyDescent="0.2">
      <c r="C51" s="47"/>
      <c r="D51" s="47"/>
      <c r="E51" s="47"/>
      <c r="F51" s="64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6"/>
      <c r="S51" s="48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50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3:55" ht="9.9" customHeight="1" x14ac:dyDescent="0.2">
      <c r="C52" s="47" t="s">
        <v>2</v>
      </c>
      <c r="D52" s="47"/>
      <c r="E52" s="47"/>
      <c r="F52" s="70" t="s">
        <v>83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8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3:55" ht="9.9" customHeight="1" x14ac:dyDescent="0.2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0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3:55" ht="9.9" customHeight="1" x14ac:dyDescent="0.2">
      <c r="C54" s="47" t="s">
        <v>3</v>
      </c>
      <c r="D54" s="47"/>
      <c r="E54" s="47"/>
      <c r="F54" s="52" t="s">
        <v>85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4"/>
      <c r="S54" s="26" t="str">
        <f>S36</f>
        <v>0</v>
      </c>
      <c r="T54" s="27"/>
      <c r="U54" s="27"/>
      <c r="V54" s="27"/>
      <c r="W54" s="27" t="str">
        <f t="shared" ref="W54" si="3">W36</f>
        <v>0</v>
      </c>
      <c r="X54" s="27"/>
      <c r="Y54" s="27"/>
      <c r="Z54" s="27"/>
      <c r="AA54" s="27" t="str">
        <f t="shared" ref="AA54" si="4">AA36</f>
        <v>0</v>
      </c>
      <c r="AB54" s="27"/>
      <c r="AC54" s="27"/>
      <c r="AD54" s="27"/>
      <c r="AE54" s="27" t="str">
        <f t="shared" ref="AE54" si="5">AE36</f>
        <v>0</v>
      </c>
      <c r="AF54" s="27"/>
      <c r="AG54" s="27"/>
      <c r="AH54" s="28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3:55" ht="9.9" customHeight="1" x14ac:dyDescent="0.2">
      <c r="C55" s="47"/>
      <c r="D55" s="47"/>
      <c r="E55" s="47"/>
      <c r="F55" s="55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7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3:55" ht="9.9" customHeight="1" x14ac:dyDescent="0.2">
      <c r="C56" s="47" t="s">
        <v>86</v>
      </c>
      <c r="D56" s="47"/>
      <c r="E56" s="47"/>
      <c r="F56" s="47" t="s">
        <v>13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67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9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3:55" ht="9.9" customHeight="1" x14ac:dyDescent="0.2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9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3:55" ht="9.9" customHeight="1" x14ac:dyDescent="0.2">
      <c r="C58" s="47" t="s">
        <v>4</v>
      </c>
      <c r="D58" s="47"/>
      <c r="E58" s="47"/>
      <c r="F58" s="52" t="s">
        <v>85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26" t="str">
        <f>IFERROR(VLOOKUP(S56,計算用データ!$A$3:$AS$29,MATCH(S32,計算用データ!$A$3:$AS$3,0),FALSE),"0")</f>
        <v>0</v>
      </c>
      <c r="T58" s="27"/>
      <c r="U58" s="27"/>
      <c r="V58" s="27"/>
      <c r="W58" s="27" t="str">
        <f>IFERROR(VLOOKUP(W56,計算用データ!$A$3:$AS$29,MATCH(W32,計算用データ!$A$3:$AS$3,0),FALSE),"0")</f>
        <v>0</v>
      </c>
      <c r="X58" s="27"/>
      <c r="Y58" s="27"/>
      <c r="Z58" s="27"/>
      <c r="AA58" s="27" t="str">
        <f>IFERROR(VLOOKUP(AA56,計算用データ!$A$3:$AS$29,MATCH(AA32,計算用データ!$A$3:$AS$3,0),FALSE),"0")</f>
        <v>0</v>
      </c>
      <c r="AB58" s="27"/>
      <c r="AC58" s="27"/>
      <c r="AD58" s="27"/>
      <c r="AE58" s="27" t="str">
        <f>IFERROR(VLOOKUP(AE56,計算用データ!$A$3:$AS$29,MATCH(AE32,計算用データ!$A$3:$AS$3,0),FALSE),"0")</f>
        <v>0</v>
      </c>
      <c r="AF58" s="27"/>
      <c r="AG58" s="27"/>
      <c r="AH58" s="28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3:55" ht="9.9" customHeight="1" x14ac:dyDescent="0.2">
      <c r="C59" s="47"/>
      <c r="D59" s="47"/>
      <c r="E59" s="47"/>
      <c r="F59" s="5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3:55" ht="9.9" customHeight="1" x14ac:dyDescent="0.2">
      <c r="C60" s="47" t="s">
        <v>87</v>
      </c>
      <c r="D60" s="47"/>
      <c r="E60" s="47"/>
      <c r="F60" s="47" t="s">
        <v>88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8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50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3:55" ht="9.9" customHeight="1" x14ac:dyDescent="0.2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8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0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3:55" ht="9.9" customHeight="1" x14ac:dyDescent="0.2">
      <c r="C62" s="47" t="s">
        <v>12</v>
      </c>
      <c r="D62" s="47"/>
      <c r="E62" s="47"/>
      <c r="F62" s="47" t="s">
        <v>89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26" t="str">
        <f>IFERROR(ROUNDDOWN((S30*S48)/((2*S58*S60)-(1.2*S30)),2),"")</f>
        <v/>
      </c>
      <c r="T62" s="27"/>
      <c r="U62" s="27"/>
      <c r="V62" s="27"/>
      <c r="W62" s="27" t="str">
        <f t="shared" ref="W62" si="6">IFERROR(ROUNDDOWN((W30*W48)/((2*W58*W60)-(1.2*W30)),2),"")</f>
        <v/>
      </c>
      <c r="X62" s="27"/>
      <c r="Y62" s="27"/>
      <c r="Z62" s="27"/>
      <c r="AA62" s="27" t="str">
        <f t="shared" ref="AA62" si="7">IFERROR(ROUNDDOWN((AA30*AA48)/((2*AA58*AA60)-(1.2*AA30)),2),"")</f>
        <v/>
      </c>
      <c r="AB62" s="27"/>
      <c r="AC62" s="27"/>
      <c r="AD62" s="27"/>
      <c r="AE62" s="27" t="str">
        <f t="shared" ref="AE62" si="8">IFERROR(ROUNDDOWN((AE30*AE48)/((2*AE58*AE60)-(1.2*AE30)),2),"")</f>
        <v/>
      </c>
      <c r="AF62" s="27"/>
      <c r="AG62" s="27"/>
      <c r="AH62" s="28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3:55" ht="9.9" customHeight="1" x14ac:dyDescent="0.2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8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3:55" ht="9.9" customHeight="1" x14ac:dyDescent="0.2">
      <c r="C64" s="47" t="s">
        <v>100</v>
      </c>
      <c r="D64" s="47"/>
      <c r="E64" s="47"/>
      <c r="F64" s="47" t="s">
        <v>90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26" t="str">
        <f>IFERROR(IF(S58/S54&gt;1,"見直し必要",S58/S54),"")</f>
        <v/>
      </c>
      <c r="T64" s="27"/>
      <c r="U64" s="27"/>
      <c r="V64" s="27"/>
      <c r="W64" s="27" t="str">
        <f t="shared" ref="W64" si="9">IFERROR(IF(W58/W54&gt;1,"見直し必要",W58/W54),"")</f>
        <v/>
      </c>
      <c r="X64" s="27"/>
      <c r="Y64" s="27"/>
      <c r="Z64" s="27"/>
      <c r="AA64" s="27" t="str">
        <f t="shared" ref="AA64" si="10">IFERROR(IF(AA58/AA54&gt;1,"見直し必要",AA58/AA54),"")</f>
        <v/>
      </c>
      <c r="AB64" s="27"/>
      <c r="AC64" s="27"/>
      <c r="AD64" s="27"/>
      <c r="AE64" s="27" t="str">
        <f t="shared" ref="AE64" si="11">IFERROR(IF(AE58/AE54&gt;1,"見直し必要",AE58/AE54),"")</f>
        <v/>
      </c>
      <c r="AF64" s="27"/>
      <c r="AG64" s="27"/>
      <c r="AH64" s="28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3:55" ht="9.9" customHeight="1" x14ac:dyDescent="0.2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8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3:55" ht="9.9" customHeight="1" x14ac:dyDescent="0.2">
      <c r="C66" s="47" t="s">
        <v>91</v>
      </c>
      <c r="D66" s="47"/>
      <c r="E66" s="47"/>
      <c r="F66" s="47" t="s">
        <v>92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26" t="str">
        <f>IFERROR(ROUNDUP((S48*S44*S50)+(2*S52*S44*S50)*(1-S64),0),"")</f>
        <v/>
      </c>
      <c r="T66" s="27"/>
      <c r="U66" s="27"/>
      <c r="V66" s="27"/>
      <c r="W66" s="27" t="str">
        <f t="shared" ref="W66" si="12">IFERROR(ROUNDUP((W48*W44*W50)+(2*W52*W44*W50)*(1-W64),0),"")</f>
        <v/>
      </c>
      <c r="X66" s="27"/>
      <c r="Y66" s="27"/>
      <c r="Z66" s="27"/>
      <c r="AA66" s="27" t="str">
        <f t="shared" ref="AA66" si="13">IFERROR(ROUNDUP((AA48*AA44*AA50)+(2*AA52*AA44*AA50)*(1-AA64),0),"")</f>
        <v/>
      </c>
      <c r="AB66" s="27"/>
      <c r="AC66" s="27"/>
      <c r="AD66" s="27"/>
      <c r="AE66" s="27" t="str">
        <f t="shared" ref="AE66" si="14">IFERROR(ROUNDUP((AE48*AE44*AE50)+(2*AE52*AE44*AE50)*(1-AE64),0),"")</f>
        <v/>
      </c>
      <c r="AF66" s="27"/>
      <c r="AG66" s="27"/>
      <c r="AH66" s="28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3:55" ht="9.9" customHeight="1" x14ac:dyDescent="0.2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8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3:55" ht="9.9" customHeight="1" x14ac:dyDescent="0.2">
      <c r="C68" s="47" t="s">
        <v>9</v>
      </c>
      <c r="D68" s="47"/>
      <c r="E68" s="47"/>
      <c r="F68" s="47" t="s">
        <v>93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26">
        <f>MAX(S48,S48/2+S46+S52)</f>
        <v>0</v>
      </c>
      <c r="T68" s="27"/>
      <c r="U68" s="27"/>
      <c r="V68" s="27"/>
      <c r="W68" s="27">
        <f t="shared" ref="W68" si="15">MAX(W48,W48/2+W46+W52)</f>
        <v>0</v>
      </c>
      <c r="X68" s="27"/>
      <c r="Y68" s="27"/>
      <c r="Z68" s="27"/>
      <c r="AA68" s="27">
        <f t="shared" ref="AA68" si="16">MAX(AA48,AA48/2+AA46+AA52)</f>
        <v>0</v>
      </c>
      <c r="AB68" s="27"/>
      <c r="AC68" s="27"/>
      <c r="AD68" s="27"/>
      <c r="AE68" s="27">
        <f t="shared" ref="AE68" si="17">MAX(AE48,AE48/2+AE46+AE52)</f>
        <v>0</v>
      </c>
      <c r="AF68" s="27"/>
      <c r="AG68" s="27"/>
      <c r="AH68" s="28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3:55" ht="9.9" customHeight="1" x14ac:dyDescent="0.2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3:55" ht="9.9" customHeight="1" x14ac:dyDescent="0.2">
      <c r="C70" s="47" t="s">
        <v>10</v>
      </c>
      <c r="D70" s="47"/>
      <c r="E70" s="47"/>
      <c r="F70" s="47" t="s">
        <v>94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26">
        <f>MAX(S48,S48/2+S46+S52)</f>
        <v>0</v>
      </c>
      <c r="T70" s="27"/>
      <c r="U70" s="27"/>
      <c r="V70" s="27"/>
      <c r="W70" s="27">
        <f t="shared" ref="W70" si="18">MAX(W48,W48/2+W46+W52)</f>
        <v>0</v>
      </c>
      <c r="X70" s="27"/>
      <c r="Y70" s="27"/>
      <c r="Z70" s="27"/>
      <c r="AA70" s="27">
        <f t="shared" ref="AA70" si="19">MAX(AA48,AA48/2+AA46+AA52)</f>
        <v>0</v>
      </c>
      <c r="AB70" s="27"/>
      <c r="AC70" s="27"/>
      <c r="AD70" s="27"/>
      <c r="AE70" s="27">
        <f t="shared" ref="AE70" si="20">MAX(AE48,AE48/2+AE46+AE52)</f>
        <v>0</v>
      </c>
      <c r="AF70" s="27"/>
      <c r="AG70" s="27"/>
      <c r="AH70" s="28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3:55" ht="9.9" customHeight="1" x14ac:dyDescent="0.2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8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3:55" ht="9.9" customHeight="1" x14ac:dyDescent="0.2">
      <c r="C72" s="47" t="s">
        <v>11</v>
      </c>
      <c r="D72" s="47"/>
      <c r="E72" s="47"/>
      <c r="F72" s="47" t="s">
        <v>95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26">
        <f>IFERROR(MIN(2.5*S52,2.5*S46),"")</f>
        <v>0</v>
      </c>
      <c r="T72" s="27"/>
      <c r="U72" s="27"/>
      <c r="V72" s="27"/>
      <c r="W72" s="27">
        <f t="shared" ref="W72" si="21">IFERROR(MIN(2.5*W52,2.5*W46),"")</f>
        <v>0</v>
      </c>
      <c r="X72" s="27"/>
      <c r="Y72" s="27"/>
      <c r="Z72" s="27"/>
      <c r="AA72" s="27">
        <f t="shared" ref="AA72" si="22">IFERROR(MIN(2.5*AA52,2.5*AA46),"")</f>
        <v>0</v>
      </c>
      <c r="AB72" s="27"/>
      <c r="AC72" s="27"/>
      <c r="AD72" s="27"/>
      <c r="AE72" s="27">
        <f t="shared" ref="AE72" si="23">IFERROR(MIN(2.5*AE52,2.5*AE46),"")</f>
        <v>0</v>
      </c>
      <c r="AF72" s="27"/>
      <c r="AG72" s="27"/>
      <c r="AH72" s="28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3:55" ht="9.9" customHeight="1" x14ac:dyDescent="0.2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8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3:55" ht="9.9" customHeight="1" x14ac:dyDescent="0.2">
      <c r="C74" s="47" t="s">
        <v>5</v>
      </c>
      <c r="D74" s="47"/>
      <c r="E74" s="47"/>
      <c r="F74" s="47" t="s">
        <v>96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58" t="str">
        <f>IFERROR(ROUNDDOWN(((S68-(S48/2))*(S38*S46-S50*S44))-((S52*(S38*S46-S50*S44))*(1-S64)),0),"")</f>
        <v/>
      </c>
      <c r="T74" s="59"/>
      <c r="U74" s="59"/>
      <c r="V74" s="59"/>
      <c r="W74" s="59" t="str">
        <f t="shared" ref="W74" si="24">IFERROR(ROUNDDOWN(((W68-(W48/2))*(W38*W46-W50*W44))-((W52*(W38*W46-W50*W44))*(1-W64)),0),"")</f>
        <v/>
      </c>
      <c r="X74" s="59"/>
      <c r="Y74" s="59"/>
      <c r="Z74" s="59"/>
      <c r="AA74" s="59" t="str">
        <f t="shared" ref="AA74" si="25">IFERROR(ROUNDDOWN(((AA68-(AA48/2))*(AA38*AA46-AA50*AA44))-((AA52*(AA38*AA46-AA50*AA44))*(1-AA64)),0),"")</f>
        <v/>
      </c>
      <c r="AB74" s="59"/>
      <c r="AC74" s="59"/>
      <c r="AD74" s="59"/>
      <c r="AE74" s="59" t="str">
        <f t="shared" ref="AE74" si="26">IFERROR(ROUNDDOWN(((AE68-(AE48/2))*(AE38*AE46-AE50*AE44))-((AE52*(AE38*AE46-AE50*AE44))*(1-AE64)),0),"")</f>
        <v/>
      </c>
      <c r="AF74" s="59"/>
      <c r="AG74" s="59"/>
      <c r="AH74" s="60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3:55" ht="9.75" customHeight="1" x14ac:dyDescent="0.2"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60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3:55" ht="9.9" customHeight="1" x14ac:dyDescent="0.2">
      <c r="C76" s="47" t="s">
        <v>6</v>
      </c>
      <c r="D76" s="47"/>
      <c r="E76" s="47"/>
      <c r="F76" s="47" t="s">
        <v>97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26" t="str">
        <f>IFERROR(ROUNDDOWN((2*S72)*(S52-S62)*(S64),0),"")</f>
        <v/>
      </c>
      <c r="T76" s="27"/>
      <c r="U76" s="27"/>
      <c r="V76" s="27"/>
      <c r="W76" s="27" t="str">
        <f t="shared" ref="W76" si="27">IFERROR(ROUNDDOWN((2*W72)*(W52-W62)*(W64),0),"")</f>
        <v/>
      </c>
      <c r="X76" s="27"/>
      <c r="Y76" s="27"/>
      <c r="Z76" s="27"/>
      <c r="AA76" s="27" t="str">
        <f t="shared" ref="AA76" si="28">IFERROR(ROUNDDOWN((2*AA72)*(AA52-AA62)*(AA64),0),"")</f>
        <v/>
      </c>
      <c r="AB76" s="27"/>
      <c r="AC76" s="27"/>
      <c r="AD76" s="27"/>
      <c r="AE76" s="27" t="str">
        <f t="shared" ref="AE76" si="29">IFERROR(ROUNDDOWN((2*AE72)*(AE52-AE62)*(AE64),0),"")</f>
        <v/>
      </c>
      <c r="AF76" s="27"/>
      <c r="AG76" s="27"/>
      <c r="AH76" s="28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3:55" ht="9.9" customHeight="1" x14ac:dyDescent="0.2"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2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8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3:55" ht="9.9" customHeight="1" x14ac:dyDescent="0.2">
      <c r="C78" s="47" t="s">
        <v>7</v>
      </c>
      <c r="D78" s="47"/>
      <c r="E78" s="47"/>
      <c r="F78" s="47" t="s">
        <v>98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58" t="str">
        <f>IFERROR(ROUNDDOWN(((S70-(S48/2))*(S38*S46-S50*S44))-((S52*(S38*S46-S50*S44))*(1-S64)),2),"")</f>
        <v/>
      </c>
      <c r="T78" s="59"/>
      <c r="U78" s="59"/>
      <c r="V78" s="59"/>
      <c r="W78" s="59" t="str">
        <f t="shared" ref="W78" si="30">IFERROR(ROUNDDOWN(((W70-(W48/2))*(W38*W46-W50*W44))-((W52*(W38*W46-W50*W44))*(1-W64)),2),"")</f>
        <v/>
      </c>
      <c r="X78" s="59"/>
      <c r="Y78" s="59"/>
      <c r="Z78" s="59"/>
      <c r="AA78" s="59" t="str">
        <f t="shared" ref="AA78" si="31">IFERROR(ROUNDDOWN(((AA70-(AA48/2))*(AA38*AA46-AA50*AA44))-((AA52*(AA38*AA46-AA50*AA44))*(1-AA64)),2),"")</f>
        <v/>
      </c>
      <c r="AB78" s="59"/>
      <c r="AC78" s="59"/>
      <c r="AD78" s="59"/>
      <c r="AE78" s="59" t="str">
        <f t="shared" ref="AE78" si="32">IFERROR(ROUNDDOWN(((AE70-(AE48/2))*(AE38*AE46-AE50*AE44))-((AE52*(AE38*AE46-AE50*AE44))*(1-AE64)),2),"")</f>
        <v/>
      </c>
      <c r="AF78" s="59"/>
      <c r="AG78" s="59"/>
      <c r="AH78" s="60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3:55" ht="9.9" customHeight="1" x14ac:dyDescent="0.2"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58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60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3:55" ht="9.9" customHeight="1" x14ac:dyDescent="0.2">
      <c r="C80" s="47" t="s">
        <v>8</v>
      </c>
      <c r="D80" s="47"/>
      <c r="E80" s="47"/>
      <c r="F80" s="47" t="s">
        <v>105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58">
        <f>IFERROR(SUM(S74:V79),"")</f>
        <v>0</v>
      </c>
      <c r="T80" s="27"/>
      <c r="U80" s="27"/>
      <c r="V80" s="27"/>
      <c r="W80" s="59">
        <f t="shared" ref="W80" si="33">IFERROR(SUM(W74:Z79),"")</f>
        <v>0</v>
      </c>
      <c r="X80" s="27"/>
      <c r="Y80" s="27"/>
      <c r="Z80" s="27"/>
      <c r="AA80" s="59">
        <f t="shared" ref="AA80" si="34">IFERROR(SUM(AA74:AD79),"")</f>
        <v>0</v>
      </c>
      <c r="AB80" s="27"/>
      <c r="AC80" s="27"/>
      <c r="AD80" s="27"/>
      <c r="AE80" s="59">
        <f t="shared" ref="AE80" si="35">IFERROR(SUM(AE74:AH79),"")</f>
        <v>0</v>
      </c>
      <c r="AF80" s="27"/>
      <c r="AG80" s="27"/>
      <c r="AH80" s="28"/>
    </row>
    <row r="81" spans="3:34" ht="9.9" customHeight="1" x14ac:dyDescent="0.2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2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8"/>
    </row>
    <row r="82" spans="3:34" ht="9.9" customHeight="1" x14ac:dyDescent="0.2">
      <c r="C82" s="29" t="s">
        <v>99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  <c r="S82" s="26" t="str">
        <f>IF(S80&gt;S66,"十分","不十分")</f>
        <v>不十分</v>
      </c>
      <c r="T82" s="27"/>
      <c r="U82" s="27"/>
      <c r="V82" s="27"/>
      <c r="W82" s="27" t="str">
        <f t="shared" ref="W82" si="36">IF(W80&gt;W66,"十分","不十分")</f>
        <v>不十分</v>
      </c>
      <c r="X82" s="27"/>
      <c r="Y82" s="27"/>
      <c r="Z82" s="27"/>
      <c r="AA82" s="27" t="str">
        <f t="shared" ref="AA82" si="37">IF(AA80&gt;AA66,"十分","不十分")</f>
        <v>不十分</v>
      </c>
      <c r="AB82" s="27"/>
      <c r="AC82" s="27"/>
      <c r="AD82" s="27"/>
      <c r="AE82" s="27" t="str">
        <f t="shared" ref="AE82" si="38">IF(AE80&gt;AE66,"十分","不十分")</f>
        <v>不十分</v>
      </c>
      <c r="AF82" s="27"/>
      <c r="AG82" s="27"/>
      <c r="AH82" s="28"/>
    </row>
    <row r="83" spans="3:34" ht="9.9" customHeight="1" x14ac:dyDescent="0.2"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  <c r="S83" s="2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8"/>
    </row>
    <row r="84" spans="3:34" ht="9.9" customHeight="1" x14ac:dyDescent="0.2"/>
    <row r="85" spans="3:34" ht="9.9" customHeight="1" x14ac:dyDescent="0.2"/>
    <row r="86" spans="3:34" ht="9.9" customHeight="1" x14ac:dyDescent="0.2"/>
    <row r="87" spans="3:34" ht="9.9" customHeight="1" x14ac:dyDescent="0.2"/>
    <row r="88" spans="3:34" ht="9.9" customHeight="1" x14ac:dyDescent="0.2"/>
    <row r="89" spans="3:34" ht="9.9" customHeight="1" x14ac:dyDescent="0.2"/>
    <row r="90" spans="3:34" ht="9.9" customHeight="1" x14ac:dyDescent="0.2"/>
    <row r="91" spans="3:34" ht="9.9" customHeight="1" x14ac:dyDescent="0.2"/>
    <row r="92" spans="3:34" ht="9.9" customHeight="1" x14ac:dyDescent="0.2"/>
    <row r="93" spans="3:34" ht="9.9" customHeight="1" x14ac:dyDescent="0.2"/>
    <row r="94" spans="3:34" ht="9.9" customHeight="1" x14ac:dyDescent="0.2"/>
    <row r="95" spans="3:34" ht="9.9" customHeight="1" x14ac:dyDescent="0.2"/>
    <row r="96" spans="3:34" ht="9.9" customHeight="1" x14ac:dyDescent="0.2"/>
    <row r="97" ht="9.9" customHeight="1" x14ac:dyDescent="0.2"/>
    <row r="98" ht="9.9" customHeight="1" x14ac:dyDescent="0.2"/>
    <row r="99" ht="9.9" customHeight="1" x14ac:dyDescent="0.2"/>
    <row r="100" ht="9.9" customHeight="1" x14ac:dyDescent="0.2"/>
    <row r="101" ht="9.9" customHeight="1" x14ac:dyDescent="0.2"/>
    <row r="102" ht="9.9" customHeight="1" x14ac:dyDescent="0.2"/>
    <row r="103" ht="9.9" customHeight="1" x14ac:dyDescent="0.2"/>
    <row r="104" ht="9.9" customHeight="1" x14ac:dyDescent="0.2"/>
    <row r="105" ht="12.9" customHeight="1" x14ac:dyDescent="0.2"/>
    <row r="106" ht="12.9" customHeight="1" x14ac:dyDescent="0.2"/>
    <row r="107" ht="12.9" customHeight="1" x14ac:dyDescent="0.2"/>
    <row r="108" ht="12.9" customHeight="1" x14ac:dyDescent="0.2"/>
    <row r="109" ht="12.9" customHeight="1" x14ac:dyDescent="0.2"/>
    <row r="110" ht="12.9" customHeight="1" x14ac:dyDescent="0.2"/>
    <row r="111" ht="12.9" customHeight="1" x14ac:dyDescent="0.2"/>
    <row r="112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  <row r="147" ht="12.9" customHeight="1" x14ac:dyDescent="0.2"/>
    <row r="148" ht="12.9" customHeight="1" x14ac:dyDescent="0.2"/>
    <row r="149" ht="12.9" customHeight="1" x14ac:dyDescent="0.2"/>
    <row r="150" ht="12.9" customHeight="1" x14ac:dyDescent="0.2"/>
    <row r="151" ht="12.9" customHeight="1" x14ac:dyDescent="0.2"/>
    <row r="152" ht="12.9" customHeight="1" x14ac:dyDescent="0.2"/>
    <row r="153" ht="12.9" customHeight="1" x14ac:dyDescent="0.2"/>
    <row r="154" ht="12.9" customHeight="1" x14ac:dyDescent="0.2"/>
    <row r="155" ht="12.9" customHeight="1" x14ac:dyDescent="0.2"/>
    <row r="156" ht="12.9" customHeight="1" x14ac:dyDescent="0.2"/>
    <row r="157" ht="12.9" customHeight="1" x14ac:dyDescent="0.2"/>
    <row r="158" ht="12.9" customHeight="1" x14ac:dyDescent="0.2"/>
    <row r="159" ht="12.9" customHeight="1" x14ac:dyDescent="0.2"/>
    <row r="160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</sheetData>
  <mergeCells count="179">
    <mergeCell ref="AE80:AH81"/>
    <mergeCell ref="C78:E79"/>
    <mergeCell ref="F78:R79"/>
    <mergeCell ref="S78:V79"/>
    <mergeCell ref="W78:Z79"/>
    <mergeCell ref="AA78:AD79"/>
    <mergeCell ref="AE78:AH79"/>
    <mergeCell ref="C80:E81"/>
    <mergeCell ref="F80:R81"/>
    <mergeCell ref="S80:V81"/>
    <mergeCell ref="W80:Z81"/>
    <mergeCell ref="AA80:AD81"/>
    <mergeCell ref="C76:E77"/>
    <mergeCell ref="F76:R77"/>
    <mergeCell ref="S76:V77"/>
    <mergeCell ref="W76:Z77"/>
    <mergeCell ref="AA76:AD77"/>
    <mergeCell ref="AE76:AH77"/>
    <mergeCell ref="C74:E75"/>
    <mergeCell ref="F74:R75"/>
    <mergeCell ref="S74:V75"/>
    <mergeCell ref="W74:Z75"/>
    <mergeCell ref="AA74:AD75"/>
    <mergeCell ref="AE74:AH75"/>
    <mergeCell ref="C72:E73"/>
    <mergeCell ref="F72:R73"/>
    <mergeCell ref="S72:V73"/>
    <mergeCell ref="W72:Z73"/>
    <mergeCell ref="AA72:AD73"/>
    <mergeCell ref="AE72:AH73"/>
    <mergeCell ref="C70:E71"/>
    <mergeCell ref="F70:R71"/>
    <mergeCell ref="S70:V71"/>
    <mergeCell ref="W70:Z71"/>
    <mergeCell ref="AA70:AD71"/>
    <mergeCell ref="AE70:AH71"/>
    <mergeCell ref="C68:E69"/>
    <mergeCell ref="F68:R69"/>
    <mergeCell ref="S68:V69"/>
    <mergeCell ref="W68:Z69"/>
    <mergeCell ref="AA68:AD69"/>
    <mergeCell ref="AE68:AH69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C56:E57"/>
    <mergeCell ref="F56:R57"/>
    <mergeCell ref="S56:V57"/>
    <mergeCell ref="W56:Z57"/>
    <mergeCell ref="AA56:AD57"/>
    <mergeCell ref="AE56:AH57"/>
    <mergeCell ref="S52:V53"/>
    <mergeCell ref="W52:Z53"/>
    <mergeCell ref="AA52:AD53"/>
    <mergeCell ref="AE52:AH53"/>
    <mergeCell ref="C54:E55"/>
    <mergeCell ref="F54:R55"/>
    <mergeCell ref="S54:V55"/>
    <mergeCell ref="W54:Z55"/>
    <mergeCell ref="AA54:AD55"/>
    <mergeCell ref="AE54:AH55"/>
    <mergeCell ref="C52:E53"/>
    <mergeCell ref="F52:R53"/>
    <mergeCell ref="C48:E49"/>
    <mergeCell ref="F48:R49"/>
    <mergeCell ref="S48:V49"/>
    <mergeCell ref="W48:Z49"/>
    <mergeCell ref="AA48:AD49"/>
    <mergeCell ref="AE48:AH49"/>
    <mergeCell ref="C50:E51"/>
    <mergeCell ref="F50:R51"/>
    <mergeCell ref="S50:V51"/>
    <mergeCell ref="W50:Z51"/>
    <mergeCell ref="AA50:AD51"/>
    <mergeCell ref="AE50:AH51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2:E43"/>
    <mergeCell ref="F42:R43"/>
    <mergeCell ref="S42:V43"/>
    <mergeCell ref="W42:Z43"/>
    <mergeCell ref="AA42:AD43"/>
    <mergeCell ref="AE42:AH43"/>
    <mergeCell ref="C40:E41"/>
    <mergeCell ref="F40:R41"/>
    <mergeCell ref="S40:V41"/>
    <mergeCell ref="W40:Z41"/>
    <mergeCell ref="AA40:AD41"/>
    <mergeCell ref="AE40:AH41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C28:R29"/>
    <mergeCell ref="S28:V29"/>
    <mergeCell ref="W28:Z29"/>
    <mergeCell ref="AA28:AD29"/>
    <mergeCell ref="AE28:AH29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S82:V83"/>
    <mergeCell ref="W82:Z83"/>
    <mergeCell ref="AA82:AD83"/>
    <mergeCell ref="AE82:AH83"/>
    <mergeCell ref="C82:R83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</mergeCells>
  <phoneticPr fontId="1"/>
  <pageMargins left="0.78740157480314965" right="0.39370078740157483" top="0.39370078740157483" bottom="0.39370078740157483" header="0" footer="0.3937007874015748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3082" r:id="rId4">
          <objectPr defaultSize="0" autoPict="0" r:id="rId5">
            <anchor moveWithCells="1">
              <from>
                <xdr:col>24</xdr:col>
                <xdr:colOff>53340</xdr:colOff>
                <xdr:row>8</xdr:row>
                <xdr:rowOff>76200</xdr:rowOff>
              </from>
              <to>
                <xdr:col>33</xdr:col>
                <xdr:colOff>144780</xdr:colOff>
                <xdr:row>22</xdr:row>
                <xdr:rowOff>106680</xdr:rowOff>
              </to>
            </anchor>
          </objectPr>
        </oleObject>
      </mc:Choice>
      <mc:Fallback>
        <oleObject progId="Paint.Picture" shapeId="3082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S60:AH61 S38:AH39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S56:AH57 S34:AH35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72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4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21</v>
      </c>
      <c r="B4" s="11">
        <v>400</v>
      </c>
      <c r="C4" s="11">
        <v>1</v>
      </c>
      <c r="D4" s="11">
        <v>1</v>
      </c>
      <c r="E4" s="11">
        <v>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0" t="s">
        <v>22</v>
      </c>
      <c r="M4" s="10" t="s">
        <v>22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23</v>
      </c>
      <c r="AC4" s="10" t="s">
        <v>23</v>
      </c>
      <c r="AD4" s="10" t="s">
        <v>23</v>
      </c>
      <c r="AE4" s="10" t="s">
        <v>23</v>
      </c>
      <c r="AF4" s="10" t="s">
        <v>23</v>
      </c>
      <c r="AG4" s="10" t="s">
        <v>23</v>
      </c>
      <c r="AH4" s="10" t="s">
        <v>23</v>
      </c>
      <c r="AI4" s="10" t="s">
        <v>23</v>
      </c>
      <c r="AJ4" s="10" t="s">
        <v>23</v>
      </c>
      <c r="AK4" s="10" t="s">
        <v>23</v>
      </c>
      <c r="AL4" s="10" t="s">
        <v>23</v>
      </c>
      <c r="AM4" s="10" t="s">
        <v>23</v>
      </c>
      <c r="AN4" s="10" t="s">
        <v>23</v>
      </c>
      <c r="AO4" s="10" t="s">
        <v>23</v>
      </c>
      <c r="AP4" s="10" t="s">
        <v>23</v>
      </c>
      <c r="AQ4" s="10" t="s">
        <v>23</v>
      </c>
      <c r="AR4" s="10" t="s">
        <v>23</v>
      </c>
      <c r="AS4" s="10" t="s">
        <v>23</v>
      </c>
    </row>
    <row r="5" spans="1:45" x14ac:dyDescent="0.2">
      <c r="A5" s="12" t="s">
        <v>24</v>
      </c>
      <c r="B5" s="13">
        <v>410</v>
      </c>
      <c r="C5" s="13">
        <v>1</v>
      </c>
      <c r="D5" s="13">
        <v>1</v>
      </c>
      <c r="E5" s="13">
        <v>2</v>
      </c>
      <c r="F5" s="12" t="s">
        <v>22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22</v>
      </c>
      <c r="AK5" s="12" t="s">
        <v>22</v>
      </c>
      <c r="AL5" s="12" t="s">
        <v>22</v>
      </c>
      <c r="AM5" s="12" t="s">
        <v>22</v>
      </c>
      <c r="AN5" s="12" t="s">
        <v>22</v>
      </c>
      <c r="AO5" s="12" t="s">
        <v>22</v>
      </c>
      <c r="AP5" s="12" t="s">
        <v>22</v>
      </c>
      <c r="AQ5" s="12" t="s">
        <v>22</v>
      </c>
      <c r="AR5" s="12" t="s">
        <v>22</v>
      </c>
      <c r="AS5" s="12" t="s">
        <v>22</v>
      </c>
    </row>
    <row r="6" spans="1:45" x14ac:dyDescent="0.2">
      <c r="A6" s="12" t="s">
        <v>25</v>
      </c>
      <c r="B6" s="13">
        <v>450</v>
      </c>
      <c r="C6" s="13">
        <v>1</v>
      </c>
      <c r="D6" s="13">
        <v>1</v>
      </c>
      <c r="E6" s="13">
        <v>2</v>
      </c>
      <c r="F6" s="12" t="s">
        <v>22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22</v>
      </c>
      <c r="AK6" s="12" t="s">
        <v>22</v>
      </c>
      <c r="AL6" s="12" t="s">
        <v>22</v>
      </c>
      <c r="AM6" s="12" t="s">
        <v>22</v>
      </c>
      <c r="AN6" s="12" t="s">
        <v>22</v>
      </c>
      <c r="AO6" s="12" t="s">
        <v>22</v>
      </c>
      <c r="AP6" s="12" t="s">
        <v>22</v>
      </c>
      <c r="AQ6" s="12" t="s">
        <v>22</v>
      </c>
      <c r="AR6" s="12" t="s">
        <v>22</v>
      </c>
      <c r="AS6" s="12" t="s">
        <v>22</v>
      </c>
    </row>
    <row r="7" spans="1:45" x14ac:dyDescent="0.2">
      <c r="A7" s="12" t="s">
        <v>26</v>
      </c>
      <c r="B7" s="13">
        <v>480</v>
      </c>
      <c r="C7" s="13">
        <v>1</v>
      </c>
      <c r="D7" s="13">
        <v>2</v>
      </c>
      <c r="E7" s="13">
        <v>3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22</v>
      </c>
      <c r="AK7" s="12" t="s">
        <v>22</v>
      </c>
      <c r="AL7" s="12" t="s">
        <v>22</v>
      </c>
      <c r="AM7" s="12" t="s">
        <v>22</v>
      </c>
      <c r="AN7" s="12" t="s">
        <v>22</v>
      </c>
      <c r="AO7" s="12" t="s">
        <v>22</v>
      </c>
      <c r="AP7" s="12" t="s">
        <v>22</v>
      </c>
      <c r="AQ7" s="12" t="s">
        <v>22</v>
      </c>
      <c r="AR7" s="12" t="s">
        <v>22</v>
      </c>
      <c r="AS7" s="12" t="s">
        <v>22</v>
      </c>
    </row>
    <row r="8" spans="1:45" x14ac:dyDescent="0.2">
      <c r="A8" s="12" t="s">
        <v>27</v>
      </c>
      <c r="B8" s="13">
        <v>450</v>
      </c>
      <c r="C8" s="13">
        <v>3</v>
      </c>
      <c r="D8" s="13">
        <v>1</v>
      </c>
      <c r="E8" s="13">
        <v>2</v>
      </c>
      <c r="F8" s="12" t="s">
        <v>22</v>
      </c>
      <c r="G8" s="12" t="s">
        <v>22</v>
      </c>
      <c r="H8" s="12" t="s">
        <v>22</v>
      </c>
      <c r="I8" s="12" t="s">
        <v>22</v>
      </c>
      <c r="J8" s="12" t="s">
        <v>22</v>
      </c>
      <c r="K8" s="12" t="s">
        <v>22</v>
      </c>
      <c r="L8" s="12" t="s">
        <v>22</v>
      </c>
      <c r="M8" s="12" t="s">
        <v>22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22</v>
      </c>
      <c r="AK8" s="12" t="s">
        <v>22</v>
      </c>
      <c r="AL8" s="12" t="s">
        <v>22</v>
      </c>
      <c r="AM8" s="12" t="s">
        <v>22</v>
      </c>
      <c r="AN8" s="12" t="s">
        <v>22</v>
      </c>
      <c r="AO8" s="12" t="s">
        <v>22</v>
      </c>
      <c r="AP8" s="12" t="s">
        <v>22</v>
      </c>
      <c r="AQ8" s="12" t="s">
        <v>22</v>
      </c>
      <c r="AR8" s="12" t="s">
        <v>22</v>
      </c>
      <c r="AS8" s="12" t="s">
        <v>22</v>
      </c>
    </row>
    <row r="9" spans="1:45" x14ac:dyDescent="0.2">
      <c r="A9" s="12" t="s">
        <v>28</v>
      </c>
      <c r="B9" s="13">
        <v>480</v>
      </c>
      <c r="C9" s="13">
        <v>3</v>
      </c>
      <c r="D9" s="13">
        <v>2</v>
      </c>
      <c r="E9" s="13">
        <v>3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22</v>
      </c>
      <c r="AK9" s="12" t="s">
        <v>22</v>
      </c>
      <c r="AL9" s="12" t="s">
        <v>22</v>
      </c>
      <c r="AM9" s="12" t="s">
        <v>22</v>
      </c>
      <c r="AN9" s="12" t="s">
        <v>22</v>
      </c>
      <c r="AO9" s="12" t="s">
        <v>22</v>
      </c>
      <c r="AP9" s="12" t="s">
        <v>22</v>
      </c>
      <c r="AQ9" s="12" t="s">
        <v>22</v>
      </c>
      <c r="AR9" s="12" t="s">
        <v>22</v>
      </c>
      <c r="AS9" s="12" t="s">
        <v>22</v>
      </c>
    </row>
    <row r="10" spans="1:45" x14ac:dyDescent="0.2">
      <c r="A10" s="12" t="s">
        <v>29</v>
      </c>
      <c r="B10" s="13">
        <v>400</v>
      </c>
      <c r="C10" s="13">
        <v>1</v>
      </c>
      <c r="D10" s="13">
        <v>1</v>
      </c>
      <c r="E10" s="12" t="s">
        <v>30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31</v>
      </c>
      <c r="AC10" s="12" t="s">
        <v>31</v>
      </c>
      <c r="AD10" s="12" t="s">
        <v>31</v>
      </c>
      <c r="AE10" s="12" t="s">
        <v>31</v>
      </c>
      <c r="AF10" s="12" t="s">
        <v>31</v>
      </c>
      <c r="AG10" s="12" t="s">
        <v>31</v>
      </c>
      <c r="AH10" s="12" t="s">
        <v>31</v>
      </c>
      <c r="AI10" s="12" t="s">
        <v>31</v>
      </c>
      <c r="AJ10" s="12" t="s">
        <v>31</v>
      </c>
      <c r="AK10" s="12" t="s">
        <v>31</v>
      </c>
      <c r="AL10" s="12" t="s">
        <v>31</v>
      </c>
      <c r="AM10" s="12" t="s">
        <v>31</v>
      </c>
      <c r="AN10" s="12" t="s">
        <v>31</v>
      </c>
      <c r="AO10" s="12" t="s">
        <v>31</v>
      </c>
      <c r="AP10" s="12" t="s">
        <v>31</v>
      </c>
      <c r="AQ10" s="12" t="s">
        <v>31</v>
      </c>
      <c r="AR10" s="12" t="s">
        <v>31</v>
      </c>
      <c r="AS10" s="12" t="s">
        <v>31</v>
      </c>
    </row>
    <row r="11" spans="1:45" x14ac:dyDescent="0.2">
      <c r="A11" s="12" t="s">
        <v>32</v>
      </c>
      <c r="B11" s="13">
        <v>400</v>
      </c>
      <c r="C11" s="13">
        <v>1</v>
      </c>
      <c r="D11" s="13">
        <v>1</v>
      </c>
      <c r="E11" s="12" t="s">
        <v>30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31</v>
      </c>
      <c r="AC11" s="12" t="s">
        <v>31</v>
      </c>
      <c r="AD11" s="12" t="s">
        <v>31</v>
      </c>
      <c r="AE11" s="12" t="s">
        <v>31</v>
      </c>
      <c r="AF11" s="12" t="s">
        <v>31</v>
      </c>
      <c r="AG11" s="12" t="s">
        <v>31</v>
      </c>
      <c r="AH11" s="12" t="s">
        <v>31</v>
      </c>
      <c r="AI11" s="12" t="s">
        <v>31</v>
      </c>
      <c r="AJ11" s="12" t="s">
        <v>31</v>
      </c>
      <c r="AK11" s="12" t="s">
        <v>31</v>
      </c>
      <c r="AL11" s="12" t="s">
        <v>31</v>
      </c>
      <c r="AM11" s="12" t="s">
        <v>31</v>
      </c>
      <c r="AN11" s="12" t="s">
        <v>31</v>
      </c>
      <c r="AO11" s="12" t="s">
        <v>31</v>
      </c>
      <c r="AP11" s="12" t="s">
        <v>31</v>
      </c>
      <c r="AQ11" s="12" t="s">
        <v>31</v>
      </c>
      <c r="AR11" s="12" t="s">
        <v>31</v>
      </c>
      <c r="AS11" s="12" t="s">
        <v>31</v>
      </c>
    </row>
    <row r="12" spans="1:45" x14ac:dyDescent="0.2">
      <c r="A12" s="12" t="s">
        <v>34</v>
      </c>
      <c r="B12" s="13">
        <v>400</v>
      </c>
      <c r="C12" s="13">
        <v>1</v>
      </c>
      <c r="D12" s="13">
        <v>1</v>
      </c>
      <c r="E12" s="13">
        <v>2</v>
      </c>
      <c r="F12" s="12" t="s">
        <v>22</v>
      </c>
      <c r="G12" s="12" t="s">
        <v>22</v>
      </c>
      <c r="H12" s="12" t="s">
        <v>22</v>
      </c>
      <c r="I12" s="12" t="s">
        <v>22</v>
      </c>
      <c r="J12" s="12" t="s">
        <v>22</v>
      </c>
      <c r="K12" s="12" t="s">
        <v>22</v>
      </c>
      <c r="L12" s="12" t="s">
        <v>22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31</v>
      </c>
      <c r="AC12" s="12" t="s">
        <v>31</v>
      </c>
      <c r="AD12" s="12" t="s">
        <v>31</v>
      </c>
      <c r="AE12" s="12" t="s">
        <v>31</v>
      </c>
      <c r="AF12" s="12" t="s">
        <v>31</v>
      </c>
      <c r="AG12" s="12" t="s">
        <v>31</v>
      </c>
      <c r="AH12" s="12" t="s">
        <v>31</v>
      </c>
      <c r="AI12" s="12" t="s">
        <v>31</v>
      </c>
      <c r="AJ12" s="12" t="s">
        <v>31</v>
      </c>
      <c r="AK12" s="12" t="s">
        <v>31</v>
      </c>
      <c r="AL12" s="12" t="s">
        <v>31</v>
      </c>
      <c r="AM12" s="12" t="s">
        <v>31</v>
      </c>
      <c r="AN12" s="12" t="s">
        <v>31</v>
      </c>
      <c r="AO12" s="12" t="s">
        <v>31</v>
      </c>
      <c r="AP12" s="12" t="s">
        <v>31</v>
      </c>
      <c r="AQ12" s="12" t="s">
        <v>31</v>
      </c>
      <c r="AR12" s="12" t="s">
        <v>31</v>
      </c>
      <c r="AS12" s="12" t="s">
        <v>31</v>
      </c>
    </row>
    <row r="13" spans="1:45" x14ac:dyDescent="0.2">
      <c r="A13" s="12" t="s">
        <v>35</v>
      </c>
      <c r="B13" s="14">
        <v>490</v>
      </c>
      <c r="C13" s="14">
        <v>1</v>
      </c>
      <c r="D13" s="14">
        <v>2</v>
      </c>
      <c r="E13" s="14">
        <v>3</v>
      </c>
      <c r="F13" s="12" t="s">
        <v>22</v>
      </c>
      <c r="G13" s="12" t="s">
        <v>22</v>
      </c>
      <c r="H13" s="12" t="s">
        <v>22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31</v>
      </c>
      <c r="AC13" s="12" t="s">
        <v>31</v>
      </c>
      <c r="AD13" s="12" t="s">
        <v>31</v>
      </c>
      <c r="AE13" s="12" t="s">
        <v>31</v>
      </c>
      <c r="AF13" s="12" t="s">
        <v>31</v>
      </c>
      <c r="AG13" s="12" t="s">
        <v>31</v>
      </c>
      <c r="AH13" s="12" t="s">
        <v>31</v>
      </c>
      <c r="AI13" s="12" t="s">
        <v>31</v>
      </c>
      <c r="AJ13" s="12" t="s">
        <v>31</v>
      </c>
      <c r="AK13" s="12" t="s">
        <v>31</v>
      </c>
      <c r="AL13" s="12" t="s">
        <v>31</v>
      </c>
      <c r="AM13" s="12" t="s">
        <v>31</v>
      </c>
      <c r="AN13" s="12" t="s">
        <v>31</v>
      </c>
      <c r="AO13" s="12" t="s">
        <v>31</v>
      </c>
      <c r="AP13" s="12" t="s">
        <v>31</v>
      </c>
      <c r="AQ13" s="12" t="s">
        <v>31</v>
      </c>
      <c r="AR13" s="12" t="s">
        <v>31</v>
      </c>
      <c r="AS13" s="12" t="s">
        <v>31</v>
      </c>
    </row>
    <row r="14" spans="1:45" x14ac:dyDescent="0.2">
      <c r="A14" s="12" t="s">
        <v>37</v>
      </c>
      <c r="B14" s="14">
        <v>490</v>
      </c>
      <c r="C14" s="14">
        <v>1</v>
      </c>
      <c r="D14" s="14">
        <v>2</v>
      </c>
      <c r="E14" s="14">
        <v>3</v>
      </c>
      <c r="F14" s="12" t="s">
        <v>22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31</v>
      </c>
      <c r="AC14" s="12" t="s">
        <v>31</v>
      </c>
      <c r="AD14" s="12" t="s">
        <v>31</v>
      </c>
      <c r="AE14" s="12" t="s">
        <v>31</v>
      </c>
      <c r="AF14" s="12" t="s">
        <v>31</v>
      </c>
      <c r="AG14" s="12" t="s">
        <v>31</v>
      </c>
      <c r="AH14" s="12" t="s">
        <v>31</v>
      </c>
      <c r="AI14" s="12" t="s">
        <v>31</v>
      </c>
      <c r="AJ14" s="12" t="s">
        <v>31</v>
      </c>
      <c r="AK14" s="12" t="s">
        <v>31</v>
      </c>
      <c r="AL14" s="12" t="s">
        <v>31</v>
      </c>
      <c r="AM14" s="12" t="s">
        <v>31</v>
      </c>
      <c r="AN14" s="12" t="s">
        <v>31</v>
      </c>
      <c r="AO14" s="12" t="s">
        <v>31</v>
      </c>
      <c r="AP14" s="12" t="s">
        <v>31</v>
      </c>
      <c r="AQ14" s="12" t="s">
        <v>31</v>
      </c>
      <c r="AR14" s="12" t="s">
        <v>31</v>
      </c>
      <c r="AS14" s="12" t="s">
        <v>31</v>
      </c>
    </row>
    <row r="15" spans="1:45" x14ac:dyDescent="0.2">
      <c r="A15" s="12" t="s">
        <v>38</v>
      </c>
      <c r="B15" s="14">
        <v>490</v>
      </c>
      <c r="C15" s="14">
        <v>1</v>
      </c>
      <c r="D15" s="14">
        <v>2</v>
      </c>
      <c r="E15" s="14">
        <v>3</v>
      </c>
      <c r="F15" s="12" t="s">
        <v>22</v>
      </c>
      <c r="G15" s="12" t="s">
        <v>22</v>
      </c>
      <c r="H15" s="12" t="s">
        <v>22</v>
      </c>
      <c r="I15" s="12" t="s">
        <v>22</v>
      </c>
      <c r="J15" s="12" t="s">
        <v>22</v>
      </c>
      <c r="K15" s="12" t="s">
        <v>22</v>
      </c>
      <c r="L15" s="12" t="s">
        <v>22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31</v>
      </c>
      <c r="AC15" s="12" t="s">
        <v>31</v>
      </c>
      <c r="AD15" s="12" t="s">
        <v>31</v>
      </c>
      <c r="AE15" s="12" t="s">
        <v>31</v>
      </c>
      <c r="AF15" s="12" t="s">
        <v>31</v>
      </c>
      <c r="AG15" s="12" t="s">
        <v>31</v>
      </c>
      <c r="AH15" s="12" t="s">
        <v>31</v>
      </c>
      <c r="AI15" s="12" t="s">
        <v>31</v>
      </c>
      <c r="AJ15" s="12" t="s">
        <v>31</v>
      </c>
      <c r="AK15" s="12" t="s">
        <v>31</v>
      </c>
      <c r="AL15" s="12" t="s">
        <v>31</v>
      </c>
      <c r="AM15" s="12" t="s">
        <v>31</v>
      </c>
      <c r="AN15" s="12" t="s">
        <v>31</v>
      </c>
      <c r="AO15" s="12" t="s">
        <v>31</v>
      </c>
      <c r="AP15" s="12" t="s">
        <v>31</v>
      </c>
      <c r="AQ15" s="12" t="s">
        <v>31</v>
      </c>
      <c r="AR15" s="12" t="s">
        <v>31</v>
      </c>
      <c r="AS15" s="12" t="s">
        <v>31</v>
      </c>
    </row>
    <row r="16" spans="1:45" x14ac:dyDescent="0.2">
      <c r="A16" s="12" t="s">
        <v>40</v>
      </c>
      <c r="B16" s="14">
        <v>490</v>
      </c>
      <c r="C16" s="14">
        <v>1</v>
      </c>
      <c r="D16" s="14">
        <v>2</v>
      </c>
      <c r="E16" s="14">
        <v>3</v>
      </c>
      <c r="F16" s="12" t="s">
        <v>22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31</v>
      </c>
      <c r="AC16" s="12" t="s">
        <v>31</v>
      </c>
      <c r="AD16" s="12" t="s">
        <v>31</v>
      </c>
      <c r="AE16" s="12" t="s">
        <v>31</v>
      </c>
      <c r="AF16" s="12" t="s">
        <v>31</v>
      </c>
      <c r="AG16" s="12" t="s">
        <v>31</v>
      </c>
      <c r="AH16" s="12" t="s">
        <v>31</v>
      </c>
      <c r="AI16" s="12" t="s">
        <v>31</v>
      </c>
      <c r="AJ16" s="12" t="s">
        <v>31</v>
      </c>
      <c r="AK16" s="12" t="s">
        <v>31</v>
      </c>
      <c r="AL16" s="12" t="s">
        <v>31</v>
      </c>
      <c r="AM16" s="12" t="s">
        <v>31</v>
      </c>
      <c r="AN16" s="12" t="s">
        <v>31</v>
      </c>
      <c r="AO16" s="12" t="s">
        <v>31</v>
      </c>
      <c r="AP16" s="12" t="s">
        <v>31</v>
      </c>
      <c r="AQ16" s="12" t="s">
        <v>31</v>
      </c>
      <c r="AR16" s="12" t="s">
        <v>31</v>
      </c>
      <c r="AS16" s="12" t="s">
        <v>31</v>
      </c>
    </row>
    <row r="17" spans="1:45" x14ac:dyDescent="0.2">
      <c r="A17" s="12" t="s">
        <v>41</v>
      </c>
      <c r="B17" s="14">
        <v>490</v>
      </c>
      <c r="C17" s="14">
        <v>1</v>
      </c>
      <c r="D17" s="14">
        <v>2</v>
      </c>
      <c r="E17" s="14">
        <v>3</v>
      </c>
      <c r="F17" s="12" t="s">
        <v>22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31</v>
      </c>
      <c r="AC17" s="12" t="s">
        <v>31</v>
      </c>
      <c r="AD17" s="12" t="s">
        <v>31</v>
      </c>
      <c r="AE17" s="12" t="s">
        <v>31</v>
      </c>
      <c r="AF17" s="12" t="s">
        <v>31</v>
      </c>
      <c r="AG17" s="12" t="s">
        <v>31</v>
      </c>
      <c r="AH17" s="12" t="s">
        <v>31</v>
      </c>
      <c r="AI17" s="12" t="s">
        <v>31</v>
      </c>
      <c r="AJ17" s="12" t="s">
        <v>31</v>
      </c>
      <c r="AK17" s="12" t="s">
        <v>31</v>
      </c>
      <c r="AL17" s="12" t="s">
        <v>31</v>
      </c>
      <c r="AM17" s="12" t="s">
        <v>31</v>
      </c>
      <c r="AN17" s="12" t="s">
        <v>31</v>
      </c>
      <c r="AO17" s="12" t="s">
        <v>31</v>
      </c>
      <c r="AP17" s="12" t="s">
        <v>31</v>
      </c>
      <c r="AQ17" s="12" t="s">
        <v>31</v>
      </c>
      <c r="AR17" s="12" t="s">
        <v>31</v>
      </c>
      <c r="AS17" s="12" t="s">
        <v>31</v>
      </c>
    </row>
    <row r="18" spans="1:45" x14ac:dyDescent="0.2">
      <c r="A18" s="15" t="s">
        <v>44</v>
      </c>
      <c r="B18" s="16">
        <v>520</v>
      </c>
      <c r="C18" s="71" t="s">
        <v>45</v>
      </c>
      <c r="D18" s="15" t="s">
        <v>22</v>
      </c>
      <c r="E18" s="17">
        <v>6</v>
      </c>
      <c r="F18" s="12" t="s">
        <v>31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46</v>
      </c>
      <c r="B19" s="16">
        <v>480</v>
      </c>
      <c r="C19" s="71"/>
      <c r="D19" s="15" t="s">
        <v>22</v>
      </c>
      <c r="E19" s="17">
        <v>6</v>
      </c>
      <c r="F19" s="12" t="s">
        <v>31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49</v>
      </c>
      <c r="B20" s="16">
        <v>480</v>
      </c>
      <c r="C20" s="15" t="s">
        <v>45</v>
      </c>
      <c r="D20" s="15" t="s">
        <v>22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31</v>
      </c>
      <c r="AF20" s="12" t="s">
        <v>31</v>
      </c>
      <c r="AG20" s="12" t="s">
        <v>31</v>
      </c>
      <c r="AH20" s="12" t="s">
        <v>31</v>
      </c>
      <c r="AI20" s="12" t="s">
        <v>31</v>
      </c>
      <c r="AJ20" s="12" t="s">
        <v>31</v>
      </c>
      <c r="AK20" s="12" t="s">
        <v>31</v>
      </c>
      <c r="AL20" s="12" t="s">
        <v>31</v>
      </c>
      <c r="AM20" s="12" t="s">
        <v>31</v>
      </c>
      <c r="AN20" s="12" t="s">
        <v>31</v>
      </c>
      <c r="AO20" s="12" t="s">
        <v>31</v>
      </c>
      <c r="AP20" s="12" t="s">
        <v>31</v>
      </c>
      <c r="AQ20" s="12" t="s">
        <v>31</v>
      </c>
      <c r="AR20" s="12" t="s">
        <v>31</v>
      </c>
      <c r="AS20" s="12" t="s">
        <v>31</v>
      </c>
    </row>
    <row r="21" spans="1:45" ht="14.4" x14ac:dyDescent="0.2">
      <c r="A21" s="15" t="s">
        <v>50</v>
      </c>
      <c r="B21" s="16">
        <v>450</v>
      </c>
      <c r="C21" s="15" t="s">
        <v>45</v>
      </c>
      <c r="D21" s="15" t="s">
        <v>22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31</v>
      </c>
      <c r="AF21" s="12" t="s">
        <v>31</v>
      </c>
      <c r="AG21" s="12" t="s">
        <v>31</v>
      </c>
      <c r="AH21" s="12" t="s">
        <v>31</v>
      </c>
      <c r="AI21" s="12" t="s">
        <v>31</v>
      </c>
      <c r="AJ21" s="12" t="s">
        <v>31</v>
      </c>
      <c r="AK21" s="12" t="s">
        <v>31</v>
      </c>
      <c r="AL21" s="12" t="s">
        <v>31</v>
      </c>
      <c r="AM21" s="12" t="s">
        <v>31</v>
      </c>
      <c r="AN21" s="12" t="s">
        <v>31</v>
      </c>
      <c r="AO21" s="12" t="s">
        <v>31</v>
      </c>
      <c r="AP21" s="12" t="s">
        <v>31</v>
      </c>
      <c r="AQ21" s="12" t="s">
        <v>31</v>
      </c>
      <c r="AR21" s="12" t="s">
        <v>31</v>
      </c>
      <c r="AS21" s="12" t="s">
        <v>31</v>
      </c>
    </row>
    <row r="22" spans="1:45" x14ac:dyDescent="0.2">
      <c r="A22" s="15" t="s">
        <v>53</v>
      </c>
      <c r="B22" s="16">
        <v>520</v>
      </c>
      <c r="C22" s="15" t="s">
        <v>45</v>
      </c>
      <c r="D22" s="15" t="s">
        <v>22</v>
      </c>
      <c r="E22" s="17">
        <v>7</v>
      </c>
      <c r="F22" s="12" t="s">
        <v>31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54</v>
      </c>
      <c r="B23" s="16">
        <v>480</v>
      </c>
      <c r="C23" s="15" t="s">
        <v>45</v>
      </c>
      <c r="D23" s="15" t="s">
        <v>22</v>
      </c>
      <c r="E23" s="17">
        <v>7</v>
      </c>
      <c r="F23" s="12" t="s">
        <v>31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56</v>
      </c>
      <c r="B24" s="16">
        <v>480</v>
      </c>
      <c r="C24" s="15" t="s">
        <v>45</v>
      </c>
      <c r="D24" s="15" t="s">
        <v>22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23</v>
      </c>
      <c r="AG24" s="12" t="s">
        <v>23</v>
      </c>
      <c r="AH24" s="12" t="s">
        <v>23</v>
      </c>
      <c r="AI24" s="12" t="s">
        <v>23</v>
      </c>
      <c r="AJ24" s="12" t="s">
        <v>23</v>
      </c>
      <c r="AK24" s="12" t="s">
        <v>23</v>
      </c>
      <c r="AL24" s="12" t="s">
        <v>23</v>
      </c>
      <c r="AM24" s="12" t="s">
        <v>23</v>
      </c>
      <c r="AN24" s="12" t="s">
        <v>23</v>
      </c>
      <c r="AO24" s="12" t="s">
        <v>23</v>
      </c>
      <c r="AP24" s="12" t="s">
        <v>23</v>
      </c>
      <c r="AQ24" s="12" t="s">
        <v>23</v>
      </c>
      <c r="AR24" s="12" t="s">
        <v>23</v>
      </c>
      <c r="AS24" s="12" t="s">
        <v>23</v>
      </c>
    </row>
    <row r="25" spans="1:45" ht="14.4" x14ac:dyDescent="0.2">
      <c r="A25" s="15" t="s">
        <v>57</v>
      </c>
      <c r="B25" s="16">
        <v>450</v>
      </c>
      <c r="C25" s="15" t="s">
        <v>45</v>
      </c>
      <c r="D25" s="15" t="s">
        <v>22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23</v>
      </c>
      <c r="AG25" s="12" t="s">
        <v>23</v>
      </c>
      <c r="AH25" s="12" t="s">
        <v>23</v>
      </c>
      <c r="AI25" s="12" t="s">
        <v>23</v>
      </c>
      <c r="AJ25" s="12" t="s">
        <v>23</v>
      </c>
      <c r="AK25" s="12" t="s">
        <v>23</v>
      </c>
      <c r="AL25" s="12" t="s">
        <v>23</v>
      </c>
      <c r="AM25" s="12" t="s">
        <v>23</v>
      </c>
      <c r="AN25" s="12" t="s">
        <v>23</v>
      </c>
      <c r="AO25" s="12" t="s">
        <v>23</v>
      </c>
      <c r="AP25" s="12" t="s">
        <v>23</v>
      </c>
      <c r="AQ25" s="12" t="s">
        <v>23</v>
      </c>
      <c r="AR25" s="12" t="s">
        <v>23</v>
      </c>
      <c r="AS25" s="12" t="s">
        <v>23</v>
      </c>
    </row>
    <row r="26" spans="1:45" x14ac:dyDescent="0.2">
      <c r="A26" s="15" t="s">
        <v>59</v>
      </c>
      <c r="B26" s="16">
        <v>520</v>
      </c>
      <c r="C26" s="15" t="s">
        <v>45</v>
      </c>
      <c r="D26" s="15" t="s">
        <v>22</v>
      </c>
      <c r="E26" s="16">
        <v>6</v>
      </c>
      <c r="F26" s="12" t="s">
        <v>22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60</v>
      </c>
      <c r="B27" s="16">
        <v>480</v>
      </c>
      <c r="C27" s="15" t="s">
        <v>45</v>
      </c>
      <c r="D27" s="15" t="s">
        <v>22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22</v>
      </c>
      <c r="AE27" s="12" t="s">
        <v>22</v>
      </c>
      <c r="AF27" s="12" t="s">
        <v>22</v>
      </c>
      <c r="AG27" s="12" t="s">
        <v>22</v>
      </c>
      <c r="AH27" s="12" t="s">
        <v>22</v>
      </c>
      <c r="AI27" s="12" t="s">
        <v>22</v>
      </c>
      <c r="AJ27" s="12" t="s">
        <v>22</v>
      </c>
      <c r="AK27" s="12" t="s">
        <v>22</v>
      </c>
      <c r="AL27" s="12" t="s">
        <v>22</v>
      </c>
      <c r="AM27" s="12" t="s">
        <v>22</v>
      </c>
      <c r="AN27" s="12" t="s">
        <v>22</v>
      </c>
      <c r="AO27" s="12" t="s">
        <v>22</v>
      </c>
      <c r="AP27" s="12" t="s">
        <v>22</v>
      </c>
      <c r="AQ27" s="12" t="s">
        <v>22</v>
      </c>
      <c r="AR27" s="12" t="s">
        <v>22</v>
      </c>
      <c r="AS27" s="12" t="s">
        <v>22</v>
      </c>
    </row>
    <row r="28" spans="1:45" x14ac:dyDescent="0.2">
      <c r="A28" s="15" t="s">
        <v>61</v>
      </c>
      <c r="B28" s="16">
        <v>520</v>
      </c>
      <c r="C28" s="15" t="s">
        <v>45</v>
      </c>
      <c r="D28" s="15" t="s">
        <v>22</v>
      </c>
      <c r="E28" s="16">
        <v>7</v>
      </c>
      <c r="F28" s="12" t="s">
        <v>22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62</v>
      </c>
      <c r="B29" s="20">
        <v>480</v>
      </c>
      <c r="C29" s="19" t="s">
        <v>45</v>
      </c>
      <c r="D29" s="19" t="s">
        <v>22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22</v>
      </c>
      <c r="AG29" s="22" t="s">
        <v>22</v>
      </c>
      <c r="AH29" s="22" t="s">
        <v>22</v>
      </c>
      <c r="AI29" s="22" t="s">
        <v>22</v>
      </c>
      <c r="AJ29" s="22" t="s">
        <v>22</v>
      </c>
      <c r="AK29" s="22" t="s">
        <v>22</v>
      </c>
      <c r="AL29" s="22" t="s">
        <v>22</v>
      </c>
      <c r="AM29" s="22" t="s">
        <v>22</v>
      </c>
      <c r="AN29" s="22" t="s">
        <v>22</v>
      </c>
      <c r="AO29" s="22" t="s">
        <v>22</v>
      </c>
      <c r="AP29" s="22" t="s">
        <v>22</v>
      </c>
      <c r="AQ29" s="22" t="s">
        <v>22</v>
      </c>
      <c r="AR29" s="22" t="s">
        <v>22</v>
      </c>
      <c r="AS29" s="22" t="s">
        <v>22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70</v>
      </c>
      <c r="B35" s="1" t="s">
        <v>71</v>
      </c>
      <c r="C35" s="1" t="s">
        <v>72</v>
      </c>
      <c r="D35" s="1" t="s">
        <v>73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74</v>
      </c>
      <c r="C36" s="25">
        <v>1</v>
      </c>
      <c r="D36" s="1" t="s">
        <v>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76</v>
      </c>
      <c r="C37" s="25">
        <v>0.2</v>
      </c>
      <c r="D37" s="1" t="s">
        <v>77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2021-11-08T03:12:41Z</cp:lastPrinted>
  <dcterms:created xsi:type="dcterms:W3CDTF">2003-08-29T02:24:10Z</dcterms:created>
  <dcterms:modified xsi:type="dcterms:W3CDTF">2021-11-08T03:13:00Z</dcterms:modified>
</cp:coreProperties>
</file>