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1.胴部（溶接部未算入）/"/>
    </mc:Choice>
  </mc:AlternateContent>
  <xr:revisionPtr revIDLastSave="2" documentId="11_F1C0B55ED7633AB7AB2DC6C3C3C9A42DA02245EA" xr6:coauthVersionLast="47" xr6:coauthVersionMax="47" xr10:uidLastSave="{407AB42D-2451-4D7B-846D-0CF5CEA46298}"/>
  <bookViews>
    <workbookView xWindow="-108" yWindow="-108" windowWidth="23256" windowHeight="1401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6" i="2" l="1"/>
  <c r="AE78" i="2"/>
  <c r="AE76" i="2"/>
  <c r="AE72" i="2"/>
  <c r="AE60" i="2"/>
  <c r="AE36" i="2"/>
  <c r="AE46" i="2" s="1"/>
  <c r="AA86" i="2"/>
  <c r="AA78" i="2"/>
  <c r="AA76" i="2"/>
  <c r="AA72" i="2"/>
  <c r="AA60" i="2"/>
  <c r="AA36" i="2"/>
  <c r="AA56" i="2" s="1"/>
  <c r="W86" i="2"/>
  <c r="W78" i="2"/>
  <c r="W76" i="2"/>
  <c r="W72" i="2"/>
  <c r="W60" i="2"/>
  <c r="W36" i="2"/>
  <c r="W46" i="2" s="1"/>
  <c r="S86" i="2"/>
  <c r="S78" i="2"/>
  <c r="S76" i="2"/>
  <c r="S72" i="2"/>
  <c r="W56" i="2" l="1"/>
  <c r="W74" i="2" s="1"/>
  <c r="AA66" i="2"/>
  <c r="AA74" i="2"/>
  <c r="AA94" i="2" s="1"/>
  <c r="AE56" i="2"/>
  <c r="AE74" i="2" s="1"/>
  <c r="AE64" i="2"/>
  <c r="AA64" i="2"/>
  <c r="AA46" i="2"/>
  <c r="AA92" i="2" s="1"/>
  <c r="W64" i="2"/>
  <c r="W96" i="2" l="1"/>
  <c r="W94" i="2"/>
  <c r="AA96" i="2"/>
  <c r="W66" i="2"/>
  <c r="W92" i="2" s="1"/>
  <c r="AE96" i="2"/>
  <c r="AE94" i="2"/>
  <c r="W88" i="2"/>
  <c r="AA90" i="2"/>
  <c r="W68" i="2"/>
  <c r="AE66" i="2"/>
  <c r="AA68" i="2"/>
  <c r="AA88" i="2"/>
  <c r="S60" i="2"/>
  <c r="S36" i="2"/>
  <c r="S46" i="2" s="1"/>
  <c r="W90" i="2" l="1"/>
  <c r="W98" i="2" s="1"/>
  <c r="W100" i="2" s="1"/>
  <c r="AE68" i="2"/>
  <c r="AE92" i="2"/>
  <c r="AE88" i="2"/>
  <c r="AA98" i="2"/>
  <c r="AA100" i="2" s="1"/>
  <c r="AE90" i="2"/>
  <c r="S64" i="2"/>
  <c r="S56" i="2"/>
  <c r="S74" i="2" s="1"/>
  <c r="S94" i="2" l="1"/>
  <c r="S96" i="2"/>
  <c r="S66" i="2"/>
  <c r="S68" i="2" s="1"/>
  <c r="AE98" i="2"/>
  <c r="AE100" i="2" s="1"/>
  <c r="S90" i="2" l="1"/>
  <c r="S92" i="2"/>
  <c r="S88" i="2"/>
  <c r="S98" i="2" l="1"/>
  <c r="S100" i="2" s="1"/>
</calcChain>
</file>

<file path=xl/sharedStrings.xml><?xml version="1.0" encoding="utf-8"?>
<sst xmlns="http://schemas.openxmlformats.org/spreadsheetml/2006/main" count="561" uniqueCount="121">
  <si>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</si>
  <si>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</si>
  <si>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</si>
  <si>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</si>
  <si>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</si>
  <si>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</si>
  <si>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</si>
  <si>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</si>
  <si>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</si>
  <si>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</si>
  <si>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</si>
  <si>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</si>
  <si>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θ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</si>
  <si>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</si>
  <si>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</si>
  <si>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</si>
  <si>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</si>
  <si>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</si>
  <si>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</si>
  <si>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</si>
  <si>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</si>
  <si>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</si>
  <si>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</si>
  <si>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</si>
  <si>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</si>
  <si>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</si>
  <si>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</si>
  <si>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</si>
  <si>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</si>
  <si>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</si>
  <si>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</si>
  <si>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</si>
  <si>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</si>
  <si>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</si>
  <si>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</si>
  <si>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</si>
  <si>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</si>
  <si>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</si>
  <si>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</si>
  <si>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</si>
  <si>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</si>
  <si>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</si>
  <si>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</si>
  <si>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</si>
  <si>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</si>
  <si>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</si>
  <si>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</si>
  <si>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</si>
  <si>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</si>
  <si>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</si>
  <si>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</si>
  <si>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</si>
  <si>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</si>
  <si>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</si>
  <si>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</si>
  <si>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</si>
  <si>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</si>
  <si>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</si>
  <si>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</si>
  <si>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</si>
  <si>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</si>
  <si>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</si>
  <si>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</si>
  <si>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</si>
  <si>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</si>
  <si>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</si>
  <si>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</si>
  <si>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</si>
  <si>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</si>
  <si>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</si>
  <si>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</si>
  <si>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</si>
  <si>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</si>
  <si>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</si>
  <si>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</si>
  <si>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</si>
  <si>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</si>
  <si>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</si>
  <si>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</si>
  <si>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</si>
  <si>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円錐胴の頂角の1/2の角度(°)</t>
    <rPh sb="0" eb="2">
      <t>エンスイ</t>
    </rPh>
    <rPh sb="2" eb="3">
      <t>ドウ</t>
    </rPh>
    <rPh sb="4" eb="6">
      <t>チョウカク</t>
    </rPh>
    <rPh sb="11" eb="13">
      <t>カクド</t>
    </rPh>
    <phoneticPr fontId="1"/>
  </si>
  <si>
    <t>継目のない円錐胴として求めた最小厚さ(mm)</t>
    <rPh sb="0" eb="2">
      <t>ツギメ</t>
    </rPh>
    <rPh sb="5" eb="7">
      <t>エンスイ</t>
    </rPh>
    <rPh sb="7" eb="8">
      <t>ドウ</t>
    </rPh>
    <rPh sb="11" eb="12">
      <t>モト</t>
    </rPh>
    <rPh sb="14" eb="16">
      <t>サイショウ</t>
    </rPh>
    <rPh sb="16" eb="17">
      <t>アツ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</si>
  <si>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</si>
  <si>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</si>
  <si>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円錐胴の厚さ(mm)</t>
    <rPh sb="0" eb="2">
      <t>エンスイ</t>
    </rPh>
    <rPh sb="2" eb="3">
      <t>ドウ</t>
    </rPh>
    <rPh sb="4" eb="5">
      <t>アツ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</si>
  <si>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</si>
  <si>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</si>
  <si>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</si>
  <si>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</si>
  <si>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</si>
  <si>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</si>
  <si>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</si>
  <si>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</si>
  <si>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</si>
  <si>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</si>
  <si>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</si>
  <si>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</si>
  <si>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</si>
  <si>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</si>
  <si>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</si>
  <si>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</si>
  <si>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</si>
  <si>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</si>
  <si>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</si>
  <si>
    <t>材質3</t>
    <rPh sb="0" eb="2">
      <t>ザイシツ</t>
    </rPh>
    <phoneticPr fontId="1"/>
  </si>
  <si>
    <t>fr1</t>
    <phoneticPr fontId="1"/>
  </si>
  <si>
    <t>内圧円錐胴にある穴の補強　追加補強－有</t>
    <phoneticPr fontId="1"/>
  </si>
  <si>
    <t>圧力容器構造規格　第33条1項（ア） ＪＩＳＢ8265　附属書1.6-a),F.7,F.8</t>
    <phoneticPr fontId="1"/>
  </si>
  <si>
    <t>強め材の材質</t>
    <phoneticPr fontId="1"/>
  </si>
  <si>
    <t>fr2</t>
    <phoneticPr fontId="1"/>
  </si>
  <si>
    <t>L3</t>
    <phoneticPr fontId="1"/>
  </si>
  <si>
    <t>L4</t>
    <phoneticPr fontId="1"/>
  </si>
  <si>
    <t>補強板幅1(mm)</t>
    <rPh sb="0" eb="2">
      <t>ホキョウ</t>
    </rPh>
    <rPh sb="2" eb="3">
      <t>イタ</t>
    </rPh>
    <rPh sb="3" eb="4">
      <t>ハバ</t>
    </rPh>
    <phoneticPr fontId="1"/>
  </si>
  <si>
    <t>補強板幅2(mm)</t>
    <rPh sb="0" eb="2">
      <t>ホキョウ</t>
    </rPh>
    <rPh sb="2" eb="3">
      <t>イタ</t>
    </rPh>
    <rPh sb="3" eb="4">
      <t>ハバ</t>
    </rPh>
    <phoneticPr fontId="1"/>
  </si>
  <si>
    <t>te</t>
    <phoneticPr fontId="1"/>
  </si>
  <si>
    <t>補強板厚さ(mm)</t>
    <rPh sb="0" eb="2">
      <t>ホキョウ</t>
    </rPh>
    <rPh sb="2" eb="3">
      <t>イタ</t>
    </rPh>
    <rPh sb="3" eb="4">
      <t>アツ</t>
    </rPh>
    <phoneticPr fontId="1"/>
  </si>
  <si>
    <t>A4</t>
    <phoneticPr fontId="1"/>
  </si>
  <si>
    <t>A5</t>
    <phoneticPr fontId="1"/>
  </si>
  <si>
    <t>追加補強の断面積(mm2)</t>
    <rPh sb="0" eb="2">
      <t>ツイカ</t>
    </rPh>
    <rPh sb="2" eb="4">
      <t>ホキョウ</t>
    </rPh>
    <rPh sb="5" eb="8">
      <t>ダンメンセキ</t>
    </rPh>
    <phoneticPr fontId="1"/>
  </si>
  <si>
    <t>補強に有効な断面積(A1+A2+A3+A4+A5)(mm)</t>
    <rPh sb="0" eb="2">
      <t>ホキョウ</t>
    </rPh>
    <rPh sb="3" eb="5">
      <t>ユウコウ</t>
    </rPh>
    <rPh sb="6" eb="9">
      <t>ダンメンセキ</t>
    </rPh>
    <phoneticPr fontId="1"/>
  </si>
  <si>
    <t>σp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</si>
</sst>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2" fillId="0" borderId="0" xfId="0" applyFont="1" applyAlignment="1" applyProtection="1">
      <alignment shrinkToFit="1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93052</xdr:colOff>
      <xdr:row>5</xdr:row>
      <xdr:rowOff>720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𝑐𝑜𝑠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1−0.6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𝑃𝐷𝑖/(2𝑐𝑜𝑠𝜃(𝜎𝑎𝜂1−0.6𝑃))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139212</xdr:colOff>
      <xdr:row>8</xdr:row>
      <xdr:rowOff>83514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124558</xdr:colOff>
      <xdr:row>13</xdr:row>
      <xdr:rowOff>68860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5</xdr:row>
      <xdr:rowOff>14654</xdr:rowOff>
    </xdr:from>
    <xdr:ext cx="2740270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𝐴1=(𝐿1−𝑑/2)(𝜂1𝑡−𝐹𝑡𝑟)−𝑡𝑛(𝜂1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197826</xdr:colOff>
      <xdr:row>13</xdr:row>
      <xdr:rowOff>0</xdr:rowOff>
    </xdr:from>
    <xdr:ext cx="2718288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𝐴3=(𝐿2−𝑑/2)(𝜂1𝑡−𝐹𝑡𝑟)−𝑡𝑛(𝜂1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153864</xdr:colOff>
      <xdr:row>9</xdr:row>
      <xdr:rowOff>80596</xdr:rowOff>
    </xdr:from>
    <xdr:ext cx="1480040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)(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1)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𝐴2=2ℎ(𝑡𝑛−𝑡𝑟𝑛)(𝑓𝑟1)</a:t>
              </a:r>
              <a:endParaRPr kumimoji="1" lang="ja-JP" altLang="en-US" sz="9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5</xdr:row>
          <xdr:rowOff>7620</xdr:rowOff>
        </xdr:from>
        <xdr:to>
          <xdr:col>33</xdr:col>
          <xdr:colOff>175260</xdr:colOff>
          <xdr:row>21</xdr:row>
          <xdr:rowOff>22860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183174</xdr:colOff>
      <xdr:row>17</xdr:row>
      <xdr:rowOff>29307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4=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3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2" name="テキスト ボックス 31"/>
            <xdr:cNvSpPr txBox="1"/>
          </xdr:nvSpPr>
          <xdr:spPr>
            <a:xfrm>
              <a:off x="1963616" y="2329961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𝐴4=(𝑡𝑒×𝐿3)×𝑓𝑟2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20</xdr:row>
      <xdr:rowOff>51289</xdr:rowOff>
    </xdr:from>
    <xdr:ext cx="130419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5=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𝑡𝑒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4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×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33" name="テキスト ボックス 32"/>
            <xdr:cNvSpPr txBox="1"/>
          </xdr:nvSpPr>
          <xdr:spPr>
            <a:xfrm>
              <a:off x="1956288" y="2725616"/>
              <a:ext cx="130419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𝐴5=(𝑡𝑒×𝐿4)×𝑓𝑟2</a:t>
              </a:r>
              <a:endParaRPr kumimoji="1" lang="ja-JP" altLang="en-US" sz="9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2992"/>
  <sheetViews>
    <sheetView tabSelected="1" view="pageBreakPreview" zoomScale="115" zoomScaleNormal="130" zoomScaleSheetLayoutView="115" workbookViewId="0">
      <selection activeCell="C2" sqref="C2:AH3"/>
    </sheetView>
  </sheetViews>
  <sheetFormatPr defaultColWidth="9" defaultRowHeight="13.2" x14ac:dyDescent="0.2"/>
  <cols>
    <col min="1" max="35" width="2.6640625" style="2" customWidth="1"/>
    <col min="36" max="36" width="2.6640625" style="1" customWidth="1"/>
    <col min="37" max="170" width="2.6640625" style="2" customWidth="1"/>
    <col min="171" max="16384" width="9" style="2"/>
  </cols>
  <sheetData>
    <row r="1" spans="3:43" ht="12.9" customHeight="1" x14ac:dyDescent="0.2">
      <c r="AJ1" s="2"/>
      <c r="AK1" s="1"/>
      <c r="AL1" s="1"/>
      <c r="AM1" s="1"/>
      <c r="AN1" s="1"/>
      <c r="AO1" s="1"/>
      <c r="AP1" s="1"/>
      <c r="AQ1" s="1"/>
    </row>
    <row r="2" spans="3:43" ht="12.9" customHeight="1" x14ac:dyDescent="0.2">
      <c r="C2" s="45" t="s">
        <v>106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7"/>
      <c r="AK2" s="1"/>
      <c r="AL2" s="1"/>
      <c r="AM2" s="1"/>
      <c r="AN2" s="1"/>
      <c r="AO2" s="1"/>
      <c r="AP2" s="1"/>
      <c r="AQ2" s="1"/>
    </row>
    <row r="3" spans="3:43" ht="12.9" customHeight="1" x14ac:dyDescent="0.2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7"/>
      <c r="AK3" s="1"/>
      <c r="AL3" s="1"/>
      <c r="AM3" s="1"/>
      <c r="AN3" s="1"/>
      <c r="AO3" s="1"/>
      <c r="AP3" s="1"/>
      <c r="AQ3" s="1"/>
    </row>
    <row r="4" spans="3:43" ht="12.9" customHeight="1" x14ac:dyDescent="0.2">
      <c r="C4" s="45" t="s">
        <v>107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K4" s="1"/>
      <c r="AL4" s="1"/>
      <c r="AM4" s="1"/>
      <c r="AN4" s="1"/>
      <c r="AO4" s="1"/>
      <c r="AP4" s="1"/>
      <c r="AQ4" s="1"/>
    </row>
    <row r="5" spans="3:43" ht="12.9" customHeight="1" x14ac:dyDescent="0.2"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K5" s="1"/>
      <c r="AL5" s="1"/>
      <c r="AM5" s="1"/>
      <c r="AN5" s="1"/>
      <c r="AO5" s="1"/>
      <c r="AP5" s="1"/>
      <c r="AQ5" s="1"/>
    </row>
    <row r="6" spans="3:43" ht="9.9" customHeight="1" x14ac:dyDescent="0.2"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  <c r="AK6" s="1"/>
      <c r="AL6" s="1"/>
      <c r="AM6" s="1"/>
      <c r="AN6" s="1"/>
      <c r="AO6" s="1"/>
      <c r="AP6" s="1"/>
      <c r="AQ6" s="1"/>
    </row>
    <row r="7" spans="3:43" ht="9.9" customHeight="1" x14ac:dyDescent="0.2"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1"/>
      <c r="AK7" s="1"/>
      <c r="AL7" s="1"/>
      <c r="AM7" s="1"/>
      <c r="AN7" s="1"/>
      <c r="AO7" s="1"/>
      <c r="AP7" s="1"/>
      <c r="AQ7" s="1"/>
    </row>
    <row r="8" spans="3:43" ht="9.9" customHeight="1" x14ac:dyDescent="0.2"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K8" s="1"/>
      <c r="AL8" s="1"/>
      <c r="AM8" s="1"/>
      <c r="AN8" s="1"/>
      <c r="AO8" s="1"/>
      <c r="AP8" s="1"/>
      <c r="AQ8" s="1"/>
    </row>
    <row r="9" spans="3:43" ht="9.9" customHeight="1" x14ac:dyDescent="0.2"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K9" s="1"/>
      <c r="AL9" s="1"/>
      <c r="AM9" s="1"/>
      <c r="AN9" s="1"/>
      <c r="AO9" s="1"/>
      <c r="AP9" s="1"/>
      <c r="AQ9" s="1"/>
    </row>
    <row r="10" spans="3:43" ht="9.9" customHeight="1" x14ac:dyDescent="0.2"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K10" s="1"/>
      <c r="AL10" s="1"/>
      <c r="AM10" s="1"/>
      <c r="AN10" s="1"/>
      <c r="AO10" s="1"/>
      <c r="AP10" s="1"/>
      <c r="AQ10" s="1"/>
    </row>
    <row r="11" spans="3:43" ht="9.9" customHeight="1" x14ac:dyDescent="0.2"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  <c r="AK11" s="1"/>
      <c r="AL11" s="1"/>
      <c r="AM11" s="1"/>
      <c r="AN11" s="1"/>
      <c r="AO11" s="1"/>
      <c r="AP11" s="1"/>
      <c r="AQ11" s="1"/>
    </row>
    <row r="12" spans="3:43" ht="9.9" customHeight="1" x14ac:dyDescent="0.2"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1"/>
      <c r="AK12" s="1"/>
      <c r="AL12" s="1"/>
      <c r="AM12" s="1"/>
      <c r="AN12" s="1"/>
      <c r="AO12" s="1"/>
      <c r="AP12" s="1"/>
      <c r="AQ12" s="1"/>
    </row>
    <row r="13" spans="3:43" ht="9.9" customHeight="1" x14ac:dyDescent="0.2"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  <c r="AK13" s="1"/>
      <c r="AL13" s="1"/>
      <c r="AM13" s="1"/>
      <c r="AN13" s="1"/>
      <c r="AO13" s="1"/>
      <c r="AP13" s="1"/>
      <c r="AQ13" s="1"/>
    </row>
    <row r="14" spans="3:43" ht="9.9" customHeight="1" x14ac:dyDescent="0.2"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  <c r="AK14" s="1"/>
      <c r="AL14" s="1"/>
      <c r="AM14" s="1"/>
      <c r="AN14" s="1"/>
      <c r="AO14" s="1"/>
      <c r="AP14" s="1"/>
      <c r="AQ14" s="1"/>
    </row>
    <row r="15" spans="3:43" ht="9.9" customHeight="1" x14ac:dyDescent="0.2"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1"/>
      <c r="AK15" s="1"/>
      <c r="AL15" s="1"/>
      <c r="AM15" s="1"/>
      <c r="AN15" s="1"/>
      <c r="AO15" s="1"/>
      <c r="AP15" s="1"/>
      <c r="AQ15" s="1"/>
    </row>
    <row r="16" spans="3:43" ht="9.9" customHeight="1" x14ac:dyDescent="0.2"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1"/>
      <c r="AK16" s="1"/>
      <c r="AL16" s="1"/>
      <c r="AM16" s="1"/>
      <c r="AN16" s="1"/>
      <c r="AO16" s="1"/>
      <c r="AP16" s="1"/>
      <c r="AQ16" s="1"/>
    </row>
    <row r="17" spans="3:43" ht="9.9" customHeight="1" x14ac:dyDescent="0.2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  <c r="AK17" s="1"/>
      <c r="AL17" s="1"/>
      <c r="AM17" s="1"/>
      <c r="AN17" s="1"/>
      <c r="AO17" s="1"/>
      <c r="AP17" s="1"/>
      <c r="AQ17" s="1"/>
    </row>
    <row r="18" spans="3:43" ht="9.9" customHeight="1" x14ac:dyDescent="0.2"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1"/>
      <c r="AK18" s="1"/>
      <c r="AL18" s="1"/>
      <c r="AM18" s="1"/>
      <c r="AN18" s="1"/>
      <c r="AO18" s="1"/>
      <c r="AP18" s="1"/>
      <c r="AQ18" s="1"/>
    </row>
    <row r="19" spans="3:43" ht="9.9" customHeight="1" x14ac:dyDescent="0.2"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/>
      <c r="AK19" s="1"/>
      <c r="AL19" s="1"/>
      <c r="AM19" s="1"/>
      <c r="AN19" s="1"/>
      <c r="AO19" s="1"/>
      <c r="AP19" s="1"/>
      <c r="AQ19" s="1"/>
    </row>
    <row r="20" spans="3:43" ht="9.9" customHeight="1" x14ac:dyDescent="0.2"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K20" s="1"/>
      <c r="AL20" s="1"/>
      <c r="AM20" s="1"/>
      <c r="AN20" s="1"/>
      <c r="AO20" s="1"/>
      <c r="AP20" s="1"/>
      <c r="AQ20" s="1"/>
    </row>
    <row r="21" spans="3:43" ht="9.9" customHeight="1" x14ac:dyDescent="0.2"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1"/>
      <c r="AK21" s="1"/>
      <c r="AL21" s="1"/>
      <c r="AM21" s="1"/>
      <c r="AN21" s="1"/>
      <c r="AO21" s="1"/>
      <c r="AP21" s="1"/>
      <c r="AQ21" s="1"/>
    </row>
    <row r="22" spans="3:43" ht="9.9" customHeight="1" x14ac:dyDescent="0.2"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  <c r="AK22" s="1"/>
      <c r="AL22" s="1"/>
      <c r="AM22" s="1"/>
      <c r="AN22" s="1"/>
      <c r="AO22" s="1"/>
      <c r="AP22" s="1"/>
      <c r="AQ22" s="1"/>
    </row>
    <row r="23" spans="3:43" ht="9.9" customHeight="1" x14ac:dyDescent="0.2"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  <c r="AK23" s="1"/>
      <c r="AL23" s="1"/>
      <c r="AM23" s="1"/>
      <c r="AN23" s="1"/>
      <c r="AO23" s="1"/>
      <c r="AP23" s="1"/>
      <c r="AQ23" s="1"/>
    </row>
    <row r="24" spans="3:43" ht="9.9" customHeight="1" x14ac:dyDescent="0.2">
      <c r="C24" s="48" t="s">
        <v>34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1"/>
      <c r="AK24" s="1"/>
      <c r="AL24" s="1"/>
      <c r="AM24" s="1"/>
      <c r="AN24" s="1"/>
      <c r="AO24" s="1"/>
      <c r="AP24" s="1"/>
      <c r="AQ24" s="1"/>
    </row>
    <row r="25" spans="3:43" ht="9.9" customHeight="1" x14ac:dyDescent="0.2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/>
      <c r="AK25" s="1"/>
      <c r="AL25" s="1"/>
      <c r="AM25" s="1"/>
      <c r="AN25" s="1"/>
      <c r="AO25" s="1"/>
      <c r="AP25" s="1"/>
      <c r="AQ25" s="1"/>
    </row>
    <row r="26" spans="3:43" ht="9.9" customHeight="1" x14ac:dyDescent="0.2">
      <c r="C26" s="48" t="s">
        <v>37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1"/>
      <c r="AK26" s="1"/>
      <c r="AL26" s="1"/>
      <c r="AM26" s="1"/>
      <c r="AN26" s="1"/>
      <c r="AO26" s="1"/>
      <c r="AP26" s="1"/>
      <c r="AQ26" s="1"/>
    </row>
    <row r="27" spans="3:43" ht="9.9" customHeight="1" x14ac:dyDescent="0.2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  <c r="AK27" s="1"/>
      <c r="AL27" s="1"/>
      <c r="AM27" s="1"/>
      <c r="AN27" s="1"/>
      <c r="AO27" s="1"/>
      <c r="AP27" s="1"/>
      <c r="AQ27" s="1"/>
    </row>
    <row r="28" spans="3:43" ht="9.9" customHeight="1" x14ac:dyDescent="0.2">
      <c r="C28" s="48" t="s">
        <v>40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1"/>
      <c r="AK28" s="1"/>
      <c r="AL28" s="1"/>
      <c r="AM28" s="1"/>
      <c r="AN28" s="1"/>
      <c r="AO28" s="1"/>
      <c r="AP28" s="1"/>
      <c r="AQ28" s="1"/>
    </row>
    <row r="29" spans="3:43" ht="9.9" customHeight="1" x14ac:dyDescent="0.2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1"/>
      <c r="AK29" s="1"/>
      <c r="AL29" s="1"/>
      <c r="AM29" s="1"/>
      <c r="AN29" s="1"/>
      <c r="AO29" s="1"/>
      <c r="AP29" s="1"/>
      <c r="AQ29" s="1"/>
    </row>
    <row r="30" spans="3:43" ht="9.9" customHeight="1" x14ac:dyDescent="0.2">
      <c r="C30" s="48" t="s">
        <v>43</v>
      </c>
      <c r="D30" s="48"/>
      <c r="E30" s="48"/>
      <c r="F30" s="48" t="s">
        <v>44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1"/>
      <c r="AK30" s="1"/>
      <c r="AL30" s="1"/>
      <c r="AM30" s="1"/>
      <c r="AN30" s="1"/>
      <c r="AO30" s="1"/>
      <c r="AP30" s="1"/>
      <c r="AQ30" s="1"/>
    </row>
    <row r="31" spans="3:43" ht="9.9" customHeight="1" x14ac:dyDescent="0.2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1"/>
      <c r="AK31" s="1"/>
      <c r="AL31" s="1"/>
      <c r="AM31" s="1"/>
      <c r="AN31" s="1"/>
      <c r="AO31" s="1"/>
      <c r="AP31" s="1"/>
      <c r="AQ31" s="1"/>
    </row>
    <row r="32" spans="3:43" ht="9.9" customHeight="1" x14ac:dyDescent="0.2">
      <c r="C32" s="48" t="s">
        <v>48</v>
      </c>
      <c r="D32" s="48"/>
      <c r="E32" s="48"/>
      <c r="F32" s="48" t="s">
        <v>49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  <c r="AK32" s="1"/>
      <c r="AL32" s="1"/>
      <c r="AM32" s="1"/>
      <c r="AN32" s="1"/>
      <c r="AO32" s="1"/>
      <c r="AP32" s="1"/>
      <c r="AQ32" s="1"/>
    </row>
    <row r="33" spans="2:43" ht="9.9" customHeight="1" x14ac:dyDescent="0.2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/>
      <c r="AK33" s="1"/>
      <c r="AL33" s="1"/>
      <c r="AM33" s="1"/>
      <c r="AN33" s="1"/>
      <c r="AO33" s="1"/>
      <c r="AP33" s="1"/>
      <c r="AQ33" s="1"/>
    </row>
    <row r="34" spans="2:43" ht="9.9" customHeight="1" x14ac:dyDescent="0.2">
      <c r="C34" s="48" t="s">
        <v>52</v>
      </c>
      <c r="D34" s="48"/>
      <c r="E34" s="48"/>
      <c r="F34" s="48" t="s">
        <v>53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  <c r="AK34" s="1"/>
      <c r="AL34" s="1"/>
      <c r="AM34" s="1"/>
      <c r="AN34" s="1"/>
      <c r="AO34" s="1"/>
      <c r="AP34" s="1"/>
      <c r="AQ34" s="1"/>
    </row>
    <row r="35" spans="2:43" ht="9.9" customHeight="1" x14ac:dyDescent="0.2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9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1"/>
      <c r="AK35" s="1"/>
      <c r="AL35" s="1"/>
      <c r="AM35" s="1"/>
      <c r="AN35" s="1"/>
      <c r="AO35" s="1"/>
      <c r="AP35" s="1"/>
      <c r="AQ35" s="1"/>
    </row>
    <row r="36" spans="2:43" ht="9.9" customHeight="1" x14ac:dyDescent="0.2">
      <c r="C36" s="48" t="s">
        <v>56</v>
      </c>
      <c r="D36" s="48"/>
      <c r="E36" s="48"/>
      <c r="F36" s="52" t="s">
        <v>88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27" t="str">
        <f>IFERROR(VLOOKUP(S34,計算用データ!$A$3:$AS$29,MATCH(S32,計算用データ!$A$3:$AS$3,0),FALSE),"0")</f>
        <v>0</v>
      </c>
      <c r="T36" s="28"/>
      <c r="U36" s="28"/>
      <c r="V36" s="28"/>
      <c r="W36" s="28" t="str">
        <f>IFERROR(VLOOKUP(W34,計算用データ!$A$3:$AS$29,MATCH(W32,計算用データ!$A$3:$AS$3,0),FALSE),"0")</f>
        <v>0</v>
      </c>
      <c r="X36" s="28"/>
      <c r="Y36" s="28"/>
      <c r="Z36" s="28"/>
      <c r="AA36" s="28" t="str">
        <f>IFERROR(VLOOKUP(AA34,計算用データ!$A$3:$AS$29,MATCH(AA32,計算用データ!$A$3:$AS$3,0),FALSE),"0")</f>
        <v>0</v>
      </c>
      <c r="AB36" s="28"/>
      <c r="AC36" s="28"/>
      <c r="AD36" s="28"/>
      <c r="AE36" s="28" t="str">
        <f>IFERROR(VLOOKUP(AE34,計算用データ!$A$3:$AS$29,MATCH(AE32,計算用データ!$A$3:$AS$3,0),FALSE),"0")</f>
        <v>0</v>
      </c>
      <c r="AF36" s="28"/>
      <c r="AG36" s="28"/>
      <c r="AH36" s="29"/>
      <c r="AK36" s="1"/>
      <c r="AL36" s="1"/>
      <c r="AM36" s="1"/>
      <c r="AN36" s="1"/>
      <c r="AO36" s="1"/>
      <c r="AP36" s="1"/>
      <c r="AQ36" s="1"/>
    </row>
    <row r="37" spans="2:43" ht="9.9" customHeight="1" x14ac:dyDescent="0.2">
      <c r="C37" s="48"/>
      <c r="D37" s="48"/>
      <c r="E37" s="4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/>
      <c r="AK37" s="1"/>
      <c r="AL37" s="1"/>
      <c r="AM37" s="1"/>
      <c r="AN37" s="1"/>
      <c r="AO37" s="1"/>
      <c r="AP37" s="1"/>
      <c r="AQ37" s="1"/>
    </row>
    <row r="38" spans="2:43" ht="9.9" customHeight="1" x14ac:dyDescent="0.2">
      <c r="B38" s="18"/>
      <c r="C38" s="48" t="s">
        <v>15</v>
      </c>
      <c r="D38" s="48"/>
      <c r="E38" s="48"/>
      <c r="F38" s="48" t="s">
        <v>59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1"/>
      <c r="AK38" s="1"/>
      <c r="AL38" s="1"/>
      <c r="AM38" s="1"/>
      <c r="AN38" s="1"/>
      <c r="AO38" s="1"/>
      <c r="AP38" s="1"/>
      <c r="AQ38" s="1"/>
    </row>
    <row r="39" spans="2:43" ht="9.9" customHeight="1" x14ac:dyDescent="0.2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9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1"/>
      <c r="AK39" s="1"/>
      <c r="AL39" s="1"/>
      <c r="AM39" s="1"/>
      <c r="AN39" s="1"/>
      <c r="AO39" s="1"/>
      <c r="AP39" s="1"/>
      <c r="AQ39" s="1"/>
    </row>
    <row r="40" spans="2:43" ht="9.9" customHeight="1" x14ac:dyDescent="0.2">
      <c r="C40" s="48" t="s">
        <v>65</v>
      </c>
      <c r="D40" s="48"/>
      <c r="E40" s="48"/>
      <c r="F40" s="48" t="s">
        <v>66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1"/>
      <c r="AK40" s="1"/>
      <c r="AL40" s="1"/>
      <c r="AM40" s="1"/>
      <c r="AN40" s="1"/>
      <c r="AO40" s="1"/>
      <c r="AP40" s="1"/>
      <c r="AQ40" s="1"/>
    </row>
    <row r="41" spans="2:43" ht="9.9" customHeight="1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9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1"/>
      <c r="AK41" s="26"/>
      <c r="AL41" s="1"/>
      <c r="AM41" s="1"/>
      <c r="AN41" s="1"/>
      <c r="AO41" s="1"/>
      <c r="AP41" s="1"/>
      <c r="AQ41" s="1"/>
    </row>
    <row r="42" spans="2:43" ht="9.9" customHeight="1" x14ac:dyDescent="0.2">
      <c r="C42" s="48" t="s">
        <v>12</v>
      </c>
      <c r="D42" s="48"/>
      <c r="E42" s="48"/>
      <c r="F42" s="48" t="s">
        <v>80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1"/>
      <c r="AK42" s="26"/>
      <c r="AL42" s="1"/>
      <c r="AM42" s="1"/>
      <c r="AN42" s="1"/>
      <c r="AO42" s="1"/>
      <c r="AP42" s="1"/>
      <c r="AQ42" s="1"/>
    </row>
    <row r="43" spans="2:43" ht="9.9" customHeight="1" x14ac:dyDescent="0.2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9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K43" s="1"/>
      <c r="AL43" s="1"/>
      <c r="AM43" s="1"/>
      <c r="AN43" s="1"/>
      <c r="AO43" s="1"/>
      <c r="AP43" s="1"/>
      <c r="AQ43" s="1"/>
    </row>
    <row r="44" spans="2:43" ht="9.9" customHeight="1" x14ac:dyDescent="0.2">
      <c r="C44" s="48" t="s">
        <v>69</v>
      </c>
      <c r="D44" s="48"/>
      <c r="E44" s="48"/>
      <c r="F44" s="48" t="s">
        <v>70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9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1"/>
      <c r="AK44" s="1"/>
      <c r="AL44" s="1"/>
      <c r="AM44" s="1"/>
      <c r="AN44" s="1"/>
      <c r="AO44" s="1"/>
      <c r="AP44" s="1"/>
      <c r="AQ44" s="1"/>
    </row>
    <row r="45" spans="2:43" ht="9.9" customHeight="1" x14ac:dyDescent="0.2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1"/>
      <c r="AK45" s="1"/>
      <c r="AL45" s="1"/>
      <c r="AM45" s="1"/>
      <c r="AN45" s="1"/>
      <c r="AO45" s="1"/>
      <c r="AP45" s="1"/>
      <c r="AQ45" s="1"/>
    </row>
    <row r="46" spans="2:43" ht="9.9" customHeight="1" x14ac:dyDescent="0.2">
      <c r="C46" s="48" t="s">
        <v>82</v>
      </c>
      <c r="D46" s="48"/>
      <c r="E46" s="48"/>
      <c r="F46" s="53" t="s">
        <v>81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59" t="str">
        <f>IFERROR(ROUNDDOWN((S30*S40)/((2*COS(S42*PI()/180))*(S36*S38-0.6*S30)),2),"")</f>
        <v/>
      </c>
      <c r="T46" s="60"/>
      <c r="U46" s="60"/>
      <c r="V46" s="60"/>
      <c r="W46" s="60" t="str">
        <f>IFERROR(ROUNDDOWN((W30*W40)/((2*COS(W42*PI()/180))*(W36*W38-0.6*W30)),2),"")</f>
        <v/>
      </c>
      <c r="X46" s="60"/>
      <c r="Y46" s="60"/>
      <c r="Z46" s="60"/>
      <c r="AA46" s="60" t="str">
        <f>IFERROR(ROUNDDOWN((AA30*AA40)/((2*COS(AA42*PI()/180))*(AA36*AA38-0.6*AA30)),2),"")</f>
        <v/>
      </c>
      <c r="AB46" s="60"/>
      <c r="AC46" s="60"/>
      <c r="AD46" s="60"/>
      <c r="AE46" s="60" t="str">
        <f>IFERROR(ROUNDDOWN((AE30*AE40)/((2*COS(AE42*PI()/180))*(AE36*AE38-0.6*AE30)),2),"")</f>
        <v/>
      </c>
      <c r="AF46" s="60"/>
      <c r="AG46" s="60"/>
      <c r="AH46" s="61"/>
      <c r="AK46" s="1"/>
      <c r="AL46" s="1"/>
      <c r="AM46" s="1"/>
      <c r="AN46" s="1"/>
      <c r="AO46" s="1"/>
      <c r="AP46" s="1"/>
      <c r="AQ46" s="1"/>
    </row>
    <row r="47" spans="2:43" ht="9.9" customHeight="1" x14ac:dyDescent="0.2">
      <c r="C47" s="48"/>
      <c r="D47" s="48"/>
      <c r="E47" s="48"/>
      <c r="F47" s="56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59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1"/>
      <c r="AK47" s="1"/>
      <c r="AL47" s="1"/>
      <c r="AM47" s="1"/>
      <c r="AN47" s="1"/>
      <c r="AO47" s="1"/>
      <c r="AP47" s="1"/>
      <c r="AQ47" s="1"/>
    </row>
    <row r="48" spans="2:43" ht="9.9" customHeight="1" x14ac:dyDescent="0.2">
      <c r="C48" s="48" t="s">
        <v>0</v>
      </c>
      <c r="D48" s="48"/>
      <c r="E48" s="48"/>
      <c r="F48" s="48" t="s">
        <v>84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1"/>
      <c r="AK48" s="1"/>
      <c r="AL48" s="1"/>
      <c r="AM48" s="1"/>
      <c r="AN48" s="1"/>
      <c r="AO48" s="1"/>
      <c r="AP48" s="1"/>
      <c r="AQ48" s="1"/>
    </row>
    <row r="49" spans="3:43" ht="9.9" customHeight="1" x14ac:dyDescent="0.2"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1"/>
      <c r="AK49" s="1"/>
      <c r="AL49" s="1"/>
      <c r="AM49" s="1"/>
      <c r="AN49" s="1"/>
      <c r="AO49" s="1"/>
      <c r="AP49" s="1"/>
      <c r="AQ49" s="1"/>
    </row>
    <row r="50" spans="3:43" ht="9.9" customHeight="1" x14ac:dyDescent="0.2">
      <c r="C50" s="48" t="s">
        <v>1</v>
      </c>
      <c r="D50" s="48"/>
      <c r="E50" s="48"/>
      <c r="F50" s="48" t="s">
        <v>83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9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1"/>
      <c r="AK50" s="1"/>
      <c r="AL50" s="1"/>
      <c r="AM50" s="1"/>
      <c r="AN50" s="1"/>
      <c r="AO50" s="1"/>
      <c r="AP50" s="1"/>
      <c r="AQ50" s="1"/>
    </row>
    <row r="51" spans="3:43" ht="9.9" customHeight="1" x14ac:dyDescent="0.2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1"/>
      <c r="AK51" s="1"/>
      <c r="AL51" s="1"/>
      <c r="AM51" s="1"/>
      <c r="AN51" s="1"/>
      <c r="AO51" s="1"/>
      <c r="AP51" s="1"/>
      <c r="AQ51" s="1"/>
    </row>
    <row r="52" spans="3:43" ht="9.9" customHeight="1" x14ac:dyDescent="0.2">
      <c r="C52" s="48" t="s">
        <v>85</v>
      </c>
      <c r="D52" s="48"/>
      <c r="E52" s="48"/>
      <c r="F52" s="62" t="s">
        <v>86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49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1"/>
      <c r="AK52" s="1"/>
      <c r="AL52" s="1"/>
      <c r="AM52" s="1"/>
      <c r="AN52" s="1"/>
      <c r="AO52" s="1"/>
      <c r="AP52" s="1"/>
      <c r="AQ52" s="1"/>
    </row>
    <row r="53" spans="3:43" ht="9.9" customHeight="1" x14ac:dyDescent="0.2">
      <c r="C53" s="48"/>
      <c r="D53" s="48"/>
      <c r="E53" s="48"/>
      <c r="F53" s="65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7"/>
      <c r="S53" s="49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1"/>
      <c r="AK53" s="1"/>
      <c r="AL53" s="1"/>
      <c r="AM53" s="1"/>
      <c r="AN53" s="1"/>
      <c r="AO53" s="1"/>
      <c r="AP53" s="1"/>
      <c r="AQ53" s="1"/>
    </row>
    <row r="54" spans="3:43" ht="9.9" customHeight="1" x14ac:dyDescent="0.2">
      <c r="C54" s="48" t="s">
        <v>2</v>
      </c>
      <c r="D54" s="48"/>
      <c r="E54" s="48"/>
      <c r="F54" s="71" t="s">
        <v>87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1"/>
      <c r="AK54" s="1"/>
      <c r="AL54" s="1"/>
      <c r="AM54" s="1"/>
      <c r="AN54" s="1"/>
      <c r="AO54" s="1"/>
      <c r="AP54" s="1"/>
      <c r="AQ54" s="1"/>
    </row>
    <row r="55" spans="3:43" ht="9.9" customHeight="1" x14ac:dyDescent="0.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9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1"/>
      <c r="AK55" s="1"/>
      <c r="AL55" s="1"/>
      <c r="AM55" s="1"/>
      <c r="AN55" s="1"/>
      <c r="AO55" s="1"/>
      <c r="AP55" s="1"/>
      <c r="AQ55" s="1"/>
    </row>
    <row r="56" spans="3:43" ht="9.9" customHeight="1" x14ac:dyDescent="0.2">
      <c r="C56" s="48" t="s">
        <v>3</v>
      </c>
      <c r="D56" s="48"/>
      <c r="E56" s="48"/>
      <c r="F56" s="53" t="s">
        <v>89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27" t="str">
        <f>S36</f>
        <v>0</v>
      </c>
      <c r="T56" s="28"/>
      <c r="U56" s="28"/>
      <c r="V56" s="28"/>
      <c r="W56" s="28" t="str">
        <f>W36</f>
        <v>0</v>
      </c>
      <c r="X56" s="28"/>
      <c r="Y56" s="28"/>
      <c r="Z56" s="28"/>
      <c r="AA56" s="28" t="str">
        <f>AA36</f>
        <v>0</v>
      </c>
      <c r="AB56" s="28"/>
      <c r="AC56" s="28"/>
      <c r="AD56" s="28"/>
      <c r="AE56" s="28" t="str">
        <f>AE36</f>
        <v>0</v>
      </c>
      <c r="AF56" s="28"/>
      <c r="AG56" s="28"/>
      <c r="AH56" s="29"/>
      <c r="AK56" s="1"/>
      <c r="AL56" s="1"/>
      <c r="AM56" s="1"/>
      <c r="AN56" s="1"/>
      <c r="AO56" s="1"/>
      <c r="AP56" s="1"/>
      <c r="AQ56" s="1"/>
    </row>
    <row r="57" spans="3:43" ht="9.9" customHeight="1" x14ac:dyDescent="0.2">
      <c r="C57" s="48"/>
      <c r="D57" s="48"/>
      <c r="E57" s="48"/>
      <c r="F57" s="56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9"/>
      <c r="AK57" s="1"/>
      <c r="AL57" s="1"/>
      <c r="AM57" s="1"/>
      <c r="AN57" s="1"/>
      <c r="AO57" s="1"/>
      <c r="AP57" s="1"/>
      <c r="AQ57" s="1"/>
    </row>
    <row r="58" spans="3:43" ht="9.9" customHeight="1" x14ac:dyDescent="0.2">
      <c r="C58" s="48" t="s">
        <v>90</v>
      </c>
      <c r="D58" s="48"/>
      <c r="E58" s="48"/>
      <c r="F58" s="48" t="s">
        <v>14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68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70"/>
      <c r="AK58" s="1"/>
      <c r="AL58" s="1"/>
      <c r="AM58" s="1"/>
      <c r="AN58" s="1"/>
      <c r="AO58" s="1"/>
      <c r="AP58" s="1"/>
      <c r="AQ58" s="1"/>
    </row>
    <row r="59" spans="3:43" ht="9.9" customHeight="1" x14ac:dyDescent="0.2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68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70"/>
      <c r="AK59" s="1"/>
      <c r="AL59" s="1"/>
      <c r="AM59" s="1"/>
      <c r="AN59" s="1"/>
      <c r="AO59" s="1"/>
      <c r="AP59" s="1"/>
      <c r="AQ59" s="1"/>
    </row>
    <row r="60" spans="3:43" ht="9.9" customHeight="1" x14ac:dyDescent="0.2">
      <c r="C60" s="48" t="s">
        <v>4</v>
      </c>
      <c r="D60" s="48"/>
      <c r="E60" s="48"/>
      <c r="F60" s="53" t="s">
        <v>89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5"/>
      <c r="S60" s="27" t="str">
        <f>IFERROR(VLOOKUP(S58,計算用データ!$A$3:$AS$29,MATCH(S32,計算用データ!$A$3:$AS$3,0),FALSE),"0")</f>
        <v>0</v>
      </c>
      <c r="T60" s="28"/>
      <c r="U60" s="28"/>
      <c r="V60" s="28"/>
      <c r="W60" s="28" t="str">
        <f>IFERROR(VLOOKUP(W58,計算用データ!$A$3:$AS$29,MATCH(W32,計算用データ!$A$3:$AS$3,0),FALSE),"0")</f>
        <v>0</v>
      </c>
      <c r="X60" s="28"/>
      <c r="Y60" s="28"/>
      <c r="Z60" s="28"/>
      <c r="AA60" s="28" t="str">
        <f>IFERROR(VLOOKUP(AA58,計算用データ!$A$3:$AS$29,MATCH(AA32,計算用データ!$A$3:$AS$3,0),FALSE),"0")</f>
        <v>0</v>
      </c>
      <c r="AB60" s="28"/>
      <c r="AC60" s="28"/>
      <c r="AD60" s="28"/>
      <c r="AE60" s="28" t="str">
        <f>IFERROR(VLOOKUP(AE58,計算用データ!$A$3:$AS$29,MATCH(AE32,計算用データ!$A$3:$AS$3,0),FALSE),"0")</f>
        <v>0</v>
      </c>
      <c r="AF60" s="28"/>
      <c r="AG60" s="28"/>
      <c r="AH60" s="29"/>
      <c r="AK60" s="1"/>
      <c r="AL60" s="1"/>
      <c r="AM60" s="1"/>
      <c r="AN60" s="1"/>
      <c r="AO60" s="1"/>
      <c r="AP60" s="1"/>
      <c r="AQ60" s="1"/>
    </row>
    <row r="61" spans="3:43" ht="9.9" customHeight="1" x14ac:dyDescent="0.2">
      <c r="C61" s="48"/>
      <c r="D61" s="48"/>
      <c r="E61" s="48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8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9"/>
      <c r="AK61" s="1"/>
      <c r="AL61" s="1"/>
      <c r="AM61" s="1"/>
      <c r="AN61" s="1"/>
      <c r="AO61" s="1"/>
      <c r="AP61" s="1"/>
      <c r="AQ61" s="1"/>
    </row>
    <row r="62" spans="3:43" ht="9.9" customHeight="1" x14ac:dyDescent="0.2">
      <c r="C62" s="48" t="s">
        <v>91</v>
      </c>
      <c r="D62" s="48"/>
      <c r="E62" s="48"/>
      <c r="F62" s="48" t="s">
        <v>92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9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1"/>
      <c r="AK62" s="1"/>
      <c r="AL62" s="1"/>
      <c r="AM62" s="1"/>
      <c r="AN62" s="1"/>
      <c r="AO62" s="1"/>
      <c r="AP62" s="1"/>
      <c r="AQ62" s="1"/>
    </row>
    <row r="63" spans="3:43" ht="9.9" customHeight="1" x14ac:dyDescent="0.2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9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1"/>
      <c r="AK63" s="1"/>
      <c r="AL63" s="1"/>
      <c r="AM63" s="1"/>
      <c r="AN63" s="1"/>
      <c r="AO63" s="1"/>
      <c r="AP63" s="1"/>
      <c r="AQ63" s="1"/>
    </row>
    <row r="64" spans="3:43" ht="9.9" customHeight="1" x14ac:dyDescent="0.2">
      <c r="C64" s="48" t="s">
        <v>13</v>
      </c>
      <c r="D64" s="48"/>
      <c r="E64" s="48"/>
      <c r="F64" s="48" t="s">
        <v>93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27" t="str">
        <f>IFERROR(ROUNDDOWN((S30*S50)/((2*S60*S62)-(1.2*S30)),2),"")</f>
        <v/>
      </c>
      <c r="T64" s="28"/>
      <c r="U64" s="28"/>
      <c r="V64" s="28"/>
      <c r="W64" s="28" t="str">
        <f>IFERROR(ROUNDDOWN((W30*W50)/((2*W60*W62)-(1.2*W30)),2),"")</f>
        <v/>
      </c>
      <c r="X64" s="28"/>
      <c r="Y64" s="28"/>
      <c r="Z64" s="28"/>
      <c r="AA64" s="28" t="str">
        <f>IFERROR(ROUNDDOWN((AA30*AA50)/((2*AA60*AA62)-(1.2*AA30)),2),"")</f>
        <v/>
      </c>
      <c r="AB64" s="28"/>
      <c r="AC64" s="28"/>
      <c r="AD64" s="28"/>
      <c r="AE64" s="28" t="str">
        <f>IFERROR(ROUNDDOWN((AE30*AE50)/((2*AE60*AE62)-(1.2*AE30)),2),"")</f>
        <v/>
      </c>
      <c r="AF64" s="28"/>
      <c r="AG64" s="28"/>
      <c r="AH64" s="29"/>
      <c r="AK64" s="1"/>
      <c r="AL64" s="1"/>
      <c r="AM64" s="1"/>
      <c r="AN64" s="1"/>
      <c r="AO64" s="1"/>
      <c r="AP64" s="1"/>
      <c r="AQ64" s="1"/>
    </row>
    <row r="65" spans="3:43" ht="9.9" customHeight="1" x14ac:dyDescent="0.2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9"/>
      <c r="AK65" s="1"/>
      <c r="AL65" s="1"/>
      <c r="AM65" s="1"/>
      <c r="AN65" s="1"/>
      <c r="AO65" s="1"/>
      <c r="AP65" s="1"/>
      <c r="AQ65" s="1"/>
    </row>
    <row r="66" spans="3:43" ht="9.9" customHeight="1" x14ac:dyDescent="0.2">
      <c r="C66" s="48" t="s">
        <v>105</v>
      </c>
      <c r="D66" s="48"/>
      <c r="E66" s="48"/>
      <c r="F66" s="48" t="s">
        <v>94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27" t="str">
        <f>IFERROR(IF(S60/S56&gt;1,"見直し必要",S60/S56),"")</f>
        <v/>
      </c>
      <c r="T66" s="28"/>
      <c r="U66" s="28"/>
      <c r="V66" s="28"/>
      <c r="W66" s="28" t="str">
        <f>IFERROR(IF(W60/W56&gt;1,"見直し必要",W60/W56),"")</f>
        <v/>
      </c>
      <c r="X66" s="28"/>
      <c r="Y66" s="28"/>
      <c r="Z66" s="28"/>
      <c r="AA66" s="28" t="str">
        <f>IFERROR(IF(AA60/AA56&gt;1,"見直し必要",AA60/AA56),"")</f>
        <v/>
      </c>
      <c r="AB66" s="28"/>
      <c r="AC66" s="28"/>
      <c r="AD66" s="28"/>
      <c r="AE66" s="28" t="str">
        <f>IFERROR(IF(AE60/AE56&gt;1,"見直し必要",AE60/AE56),"")</f>
        <v/>
      </c>
      <c r="AF66" s="28"/>
      <c r="AG66" s="28"/>
      <c r="AH66" s="29"/>
      <c r="AK66" s="1"/>
      <c r="AL66" s="1"/>
      <c r="AM66" s="1"/>
      <c r="AN66" s="1"/>
      <c r="AO66" s="1"/>
      <c r="AP66" s="1"/>
      <c r="AQ66" s="1"/>
    </row>
    <row r="67" spans="3:43" ht="9.9" customHeight="1" x14ac:dyDescent="0.2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9"/>
      <c r="AK67" s="1"/>
      <c r="AL67" s="1"/>
      <c r="AM67" s="1"/>
      <c r="AN67" s="1"/>
      <c r="AO67" s="1"/>
      <c r="AP67" s="1"/>
      <c r="AQ67" s="1"/>
    </row>
    <row r="68" spans="3:43" ht="9.9" customHeight="1" x14ac:dyDescent="0.2">
      <c r="C68" s="48" t="s">
        <v>95</v>
      </c>
      <c r="D68" s="48"/>
      <c r="E68" s="48"/>
      <c r="F68" s="48" t="s">
        <v>96</v>
      </c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27" t="str">
        <f>IFERROR(ROUNDDOWN((S50*S46*S52)+(2*S54*S46*S52)*(1-S66),0),"")</f>
        <v/>
      </c>
      <c r="T68" s="28"/>
      <c r="U68" s="28"/>
      <c r="V68" s="28"/>
      <c r="W68" s="28" t="str">
        <f>IFERROR(ROUNDDOWN((W50*W46*W52)+(2*W54*W46*W52)*(1-W66),0),"")</f>
        <v/>
      </c>
      <c r="X68" s="28"/>
      <c r="Y68" s="28"/>
      <c r="Z68" s="28"/>
      <c r="AA68" s="28" t="str">
        <f>IFERROR(ROUNDDOWN((AA50*AA46*AA52)+(2*AA54*AA46*AA52)*(1-AA66),0),"")</f>
        <v/>
      </c>
      <c r="AB68" s="28"/>
      <c r="AC68" s="28"/>
      <c r="AD68" s="28"/>
      <c r="AE68" s="28" t="str">
        <f>IFERROR(ROUNDDOWN((AE50*AE46*AE52)+(2*AE54*AE46*AE52)*(1-AE66),0),"")</f>
        <v/>
      </c>
      <c r="AF68" s="28"/>
      <c r="AG68" s="28"/>
      <c r="AH68" s="29"/>
      <c r="AK68" s="1"/>
      <c r="AL68" s="1"/>
      <c r="AM68" s="1"/>
      <c r="AN68" s="1"/>
      <c r="AO68" s="1"/>
      <c r="AP68" s="1"/>
      <c r="AQ68" s="1"/>
    </row>
    <row r="69" spans="3:43" ht="9.9" customHeight="1" x14ac:dyDescent="0.2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9"/>
      <c r="AK69" s="1"/>
      <c r="AL69" s="1"/>
      <c r="AM69" s="1"/>
      <c r="AN69" s="1"/>
      <c r="AO69" s="1"/>
      <c r="AP69" s="1"/>
      <c r="AQ69" s="1"/>
    </row>
    <row r="70" spans="3:43" ht="9.9" customHeight="1" x14ac:dyDescent="0.2">
      <c r="C70" s="48" t="s">
        <v>104</v>
      </c>
      <c r="D70" s="48"/>
      <c r="E70" s="48"/>
      <c r="F70" s="48" t="s">
        <v>108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68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70"/>
      <c r="AK70" s="1"/>
      <c r="AL70" s="1"/>
      <c r="AM70" s="1"/>
      <c r="AN70" s="1"/>
      <c r="AO70" s="1"/>
      <c r="AP70" s="1"/>
      <c r="AQ70" s="1"/>
    </row>
    <row r="71" spans="3:43" ht="9.9" customHeight="1" x14ac:dyDescent="0.2"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68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70"/>
      <c r="AK71" s="1"/>
      <c r="AL71" s="1"/>
      <c r="AM71" s="1"/>
      <c r="AN71" s="1"/>
      <c r="AO71" s="1"/>
      <c r="AP71" s="1"/>
      <c r="AQ71" s="1"/>
    </row>
    <row r="72" spans="3:43" ht="9.9" customHeight="1" x14ac:dyDescent="0.2">
      <c r="C72" s="48" t="s">
        <v>120</v>
      </c>
      <c r="D72" s="48"/>
      <c r="E72" s="48"/>
      <c r="F72" s="53" t="s">
        <v>89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5"/>
      <c r="S72" s="27" t="str">
        <f>IFERROR(VLOOKUP(S70,計算用データ!$A$3:$AS$29,MATCH(S32,計算用データ!$A$3:$AS$3,0),FALSE),"0")</f>
        <v>0</v>
      </c>
      <c r="T72" s="28"/>
      <c r="U72" s="28"/>
      <c r="V72" s="28"/>
      <c r="W72" s="28" t="str">
        <f>IFERROR(VLOOKUP(W70,計算用データ!$A$3:$AS$29,MATCH(W32,計算用データ!$A$3:$AS$3,0),FALSE),"0")</f>
        <v>0</v>
      </c>
      <c r="X72" s="28"/>
      <c r="Y72" s="28"/>
      <c r="Z72" s="28"/>
      <c r="AA72" s="28" t="str">
        <f>IFERROR(VLOOKUP(AA70,計算用データ!$A$3:$AS$29,MATCH(AA32,計算用データ!$A$3:$AS$3,0),FALSE),"0")</f>
        <v>0</v>
      </c>
      <c r="AB72" s="28"/>
      <c r="AC72" s="28"/>
      <c r="AD72" s="28"/>
      <c r="AE72" s="28" t="str">
        <f>IFERROR(VLOOKUP(AE70,計算用データ!$A$3:$AS$29,MATCH(AE32,計算用データ!$A$3:$AS$3,0),FALSE),"0")</f>
        <v>0</v>
      </c>
      <c r="AF72" s="28"/>
      <c r="AG72" s="28"/>
      <c r="AH72" s="29"/>
      <c r="AK72" s="1"/>
      <c r="AL72" s="1"/>
      <c r="AM72" s="1"/>
      <c r="AN72" s="1"/>
      <c r="AO72" s="1"/>
      <c r="AP72" s="1"/>
      <c r="AQ72" s="1"/>
    </row>
    <row r="73" spans="3:43" ht="9.9" customHeight="1" x14ac:dyDescent="0.2">
      <c r="C73" s="48"/>
      <c r="D73" s="48"/>
      <c r="E73" s="48"/>
      <c r="F73" s="56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9"/>
      <c r="AK73" s="1"/>
      <c r="AL73" s="1"/>
      <c r="AM73" s="1"/>
      <c r="AN73" s="1"/>
      <c r="AO73" s="1"/>
      <c r="AP73" s="1"/>
      <c r="AQ73" s="1"/>
    </row>
    <row r="74" spans="3:43" ht="9.9" customHeight="1" x14ac:dyDescent="0.2">
      <c r="C74" s="48" t="s">
        <v>109</v>
      </c>
      <c r="D74" s="48"/>
      <c r="E74" s="48"/>
      <c r="F74" s="48" t="s">
        <v>94</v>
      </c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27" t="str">
        <f>IFERROR(IF(S72/S56&gt;1,"見直し必要",S72/S56),"")</f>
        <v/>
      </c>
      <c r="T74" s="28"/>
      <c r="U74" s="28"/>
      <c r="V74" s="28"/>
      <c r="W74" s="28" t="str">
        <f>IFERROR(IF(W72/W56&gt;1,"見直し必要",W72/W56),"")</f>
        <v/>
      </c>
      <c r="X74" s="28"/>
      <c r="Y74" s="28"/>
      <c r="Z74" s="28"/>
      <c r="AA74" s="28" t="str">
        <f>IFERROR(IF(AA72/AA56&gt;1,"見直し必要",AA72/AA56),"")</f>
        <v/>
      </c>
      <c r="AB74" s="28"/>
      <c r="AC74" s="28"/>
      <c r="AD74" s="28"/>
      <c r="AE74" s="28" t="str">
        <f>IFERROR(IF(AE72/AE56&gt;1,"見直し必要",AE72/AE56),"")</f>
        <v/>
      </c>
      <c r="AF74" s="28"/>
      <c r="AG74" s="28"/>
      <c r="AH74" s="29"/>
      <c r="AK74" s="1"/>
      <c r="AL74" s="1"/>
      <c r="AM74" s="1"/>
      <c r="AN74" s="1"/>
      <c r="AO74" s="1"/>
      <c r="AP74" s="1"/>
      <c r="AQ74" s="1"/>
    </row>
    <row r="75" spans="3:43" ht="9.75" customHeight="1" x14ac:dyDescent="0.2"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9"/>
      <c r="AK75" s="1"/>
      <c r="AL75" s="1"/>
      <c r="AM75" s="1"/>
      <c r="AN75" s="1"/>
      <c r="AO75" s="1"/>
      <c r="AP75" s="1"/>
      <c r="AQ75" s="1"/>
    </row>
    <row r="76" spans="3:43" ht="9.9" customHeight="1" x14ac:dyDescent="0.2">
      <c r="C76" s="48" t="s">
        <v>9</v>
      </c>
      <c r="D76" s="48"/>
      <c r="E76" s="48"/>
      <c r="F76" s="48" t="s">
        <v>97</v>
      </c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27">
        <f>MAX(S50,S50/2+S48+S54)</f>
        <v>0</v>
      </c>
      <c r="T76" s="28"/>
      <c r="U76" s="28"/>
      <c r="V76" s="28"/>
      <c r="W76" s="28">
        <f>MAX(W50,W50/2+W48+W54)</f>
        <v>0</v>
      </c>
      <c r="X76" s="28"/>
      <c r="Y76" s="28"/>
      <c r="Z76" s="28"/>
      <c r="AA76" s="28">
        <f>MAX(AA50,AA50/2+AA48+AA54)</f>
        <v>0</v>
      </c>
      <c r="AB76" s="28"/>
      <c r="AC76" s="28"/>
      <c r="AD76" s="28"/>
      <c r="AE76" s="28">
        <f>MAX(AE50,AE50/2+AE48+AE54)</f>
        <v>0</v>
      </c>
      <c r="AF76" s="28"/>
      <c r="AG76" s="28"/>
      <c r="AH76" s="29"/>
      <c r="AK76" s="1"/>
      <c r="AL76" s="1"/>
      <c r="AM76" s="1"/>
      <c r="AN76" s="1"/>
      <c r="AO76" s="1"/>
      <c r="AP76" s="1"/>
      <c r="AQ76" s="1"/>
    </row>
    <row r="77" spans="3:43" ht="9.9" customHeight="1" x14ac:dyDescent="0.2"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9"/>
      <c r="AK77" s="1"/>
      <c r="AL77" s="1"/>
      <c r="AM77" s="1"/>
      <c r="AN77" s="1"/>
      <c r="AO77" s="1"/>
      <c r="AP77" s="1"/>
      <c r="AQ77" s="1"/>
    </row>
    <row r="78" spans="3:43" ht="9.9" customHeight="1" x14ac:dyDescent="0.2">
      <c r="C78" s="48" t="s">
        <v>10</v>
      </c>
      <c r="D78" s="48"/>
      <c r="E78" s="48"/>
      <c r="F78" s="48" t="s">
        <v>98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27">
        <f>MAX(S50,S50/2+S48+S54)</f>
        <v>0</v>
      </c>
      <c r="T78" s="28"/>
      <c r="U78" s="28"/>
      <c r="V78" s="28"/>
      <c r="W78" s="28">
        <f>MAX(W50,W50/2+W48+W54)</f>
        <v>0</v>
      </c>
      <c r="X78" s="28"/>
      <c r="Y78" s="28"/>
      <c r="Z78" s="28"/>
      <c r="AA78" s="28">
        <f>MAX(AA50,AA50/2+AA48+AA54)</f>
        <v>0</v>
      </c>
      <c r="AB78" s="28"/>
      <c r="AC78" s="28"/>
      <c r="AD78" s="28"/>
      <c r="AE78" s="28">
        <f>MAX(AE50,AE50/2+AE48+AE54)</f>
        <v>0</v>
      </c>
      <c r="AF78" s="28"/>
      <c r="AG78" s="28"/>
      <c r="AH78" s="29"/>
      <c r="AK78" s="1"/>
      <c r="AL78" s="1"/>
      <c r="AM78" s="1"/>
      <c r="AN78" s="1"/>
      <c r="AO78" s="1"/>
      <c r="AP78" s="1"/>
      <c r="AQ78" s="1"/>
    </row>
    <row r="79" spans="3:43" ht="9.9" customHeight="1" x14ac:dyDescent="0.2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9"/>
      <c r="AK79" s="1"/>
      <c r="AL79" s="1"/>
      <c r="AM79" s="1"/>
      <c r="AN79" s="1"/>
      <c r="AO79" s="1"/>
      <c r="AP79" s="1"/>
      <c r="AQ79" s="1"/>
    </row>
    <row r="80" spans="3:43" ht="9.9" customHeight="1" x14ac:dyDescent="0.2">
      <c r="C80" s="48" t="s">
        <v>110</v>
      </c>
      <c r="D80" s="48"/>
      <c r="E80" s="48"/>
      <c r="F80" s="48" t="s">
        <v>112</v>
      </c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68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70"/>
      <c r="AK80" s="1"/>
      <c r="AL80" s="1"/>
      <c r="AM80" s="1"/>
      <c r="AN80" s="1"/>
      <c r="AO80" s="1"/>
      <c r="AP80" s="1"/>
      <c r="AQ80" s="1"/>
    </row>
    <row r="81" spans="3:43" ht="9.9" customHeight="1" x14ac:dyDescent="0.2"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68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70"/>
      <c r="AK81" s="1"/>
      <c r="AL81" s="1"/>
      <c r="AM81" s="1"/>
      <c r="AN81" s="1"/>
      <c r="AO81" s="1"/>
      <c r="AP81" s="1"/>
      <c r="AQ81" s="1"/>
    </row>
    <row r="82" spans="3:43" ht="9.9" customHeight="1" x14ac:dyDescent="0.2">
      <c r="C82" s="48" t="s">
        <v>111</v>
      </c>
      <c r="D82" s="48"/>
      <c r="E82" s="48"/>
      <c r="F82" s="48" t="s">
        <v>113</v>
      </c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68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70"/>
      <c r="AK82" s="1"/>
      <c r="AL82" s="1"/>
      <c r="AM82" s="1"/>
      <c r="AN82" s="1"/>
      <c r="AO82" s="1"/>
      <c r="AP82" s="1"/>
      <c r="AQ82" s="1"/>
    </row>
    <row r="83" spans="3:43" ht="9.9" customHeight="1" x14ac:dyDescent="0.2"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68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70"/>
      <c r="AK83" s="1"/>
      <c r="AL83" s="1"/>
      <c r="AM83" s="1"/>
      <c r="AN83" s="1"/>
      <c r="AO83" s="1"/>
      <c r="AP83" s="1"/>
      <c r="AQ83" s="1"/>
    </row>
    <row r="84" spans="3:43" ht="9.9" customHeight="1" x14ac:dyDescent="0.2">
      <c r="C84" s="48" t="s">
        <v>114</v>
      </c>
      <c r="D84" s="48"/>
      <c r="E84" s="48"/>
      <c r="F84" s="48" t="s">
        <v>115</v>
      </c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68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70"/>
      <c r="AJ84" s="2"/>
    </row>
    <row r="85" spans="3:43" ht="9.9" customHeight="1" x14ac:dyDescent="0.2"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68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70"/>
      <c r="AJ85" s="2"/>
    </row>
    <row r="86" spans="3:43" ht="9.9" customHeight="1" x14ac:dyDescent="0.2">
      <c r="C86" s="48" t="s">
        <v>11</v>
      </c>
      <c r="D86" s="48"/>
      <c r="E86" s="48"/>
      <c r="F86" s="48" t="s">
        <v>99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27">
        <f>IFERROR(MIN(2.5*S54,2.5*S48),"")</f>
        <v>0</v>
      </c>
      <c r="T86" s="28"/>
      <c r="U86" s="28"/>
      <c r="V86" s="28"/>
      <c r="W86" s="28">
        <f>IFERROR(MIN(2.5*W54,2.5*W48),"")</f>
        <v>0</v>
      </c>
      <c r="X86" s="28"/>
      <c r="Y86" s="28"/>
      <c r="Z86" s="28"/>
      <c r="AA86" s="28">
        <f>IFERROR(MIN(2.5*AA54,2.5*AA48),"")</f>
        <v>0</v>
      </c>
      <c r="AB86" s="28"/>
      <c r="AC86" s="28"/>
      <c r="AD86" s="28"/>
      <c r="AE86" s="28">
        <f>IFERROR(MIN(2.5*AE54,2.5*AE48),"")</f>
        <v>0</v>
      </c>
      <c r="AF86" s="28"/>
      <c r="AG86" s="28"/>
      <c r="AH86" s="29"/>
    </row>
    <row r="87" spans="3:43" ht="9.9" customHeight="1" x14ac:dyDescent="0.2"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9"/>
    </row>
    <row r="88" spans="3:43" ht="9.9" customHeight="1" x14ac:dyDescent="0.2">
      <c r="C88" s="48" t="s">
        <v>5</v>
      </c>
      <c r="D88" s="48"/>
      <c r="E88" s="48"/>
      <c r="F88" s="48" t="s">
        <v>100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59" t="str">
        <f>IFERROR(ROUNDDOWN(((S76-(S50/2))*(S38*S48-S52*S46))-((S54*(S38*S48-S52*S46))*(1-S66)),0),"")</f>
        <v/>
      </c>
      <c r="T88" s="60"/>
      <c r="U88" s="60"/>
      <c r="V88" s="60"/>
      <c r="W88" s="60" t="str">
        <f>IFERROR(ROUNDDOWN(((W76-(W50/2))*(W38*W48-W52*W46))-((W54*(W38*W48-W52*W46))*(1-W66)),0),"")</f>
        <v/>
      </c>
      <c r="X88" s="60"/>
      <c r="Y88" s="60"/>
      <c r="Z88" s="60"/>
      <c r="AA88" s="60" t="str">
        <f>IFERROR(ROUNDDOWN(((AA76-(AA50/2))*(AA38*AA48-AA52*AA46))-((AA54*(AA38*AA48-AA52*AA46))*(1-AA66)),0),"")</f>
        <v/>
      </c>
      <c r="AB88" s="60"/>
      <c r="AC88" s="60"/>
      <c r="AD88" s="60"/>
      <c r="AE88" s="60" t="str">
        <f>IFERROR(ROUNDDOWN(((AE76-(AE50/2))*(AE38*AE48-AE52*AE46))-((AE54*(AE38*AE48-AE52*AE46))*(1-AE66)),0),"")</f>
        <v/>
      </c>
      <c r="AF88" s="60"/>
      <c r="AG88" s="60"/>
      <c r="AH88" s="61"/>
    </row>
    <row r="89" spans="3:43" ht="9.9" customHeight="1" x14ac:dyDescent="0.2"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59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1"/>
    </row>
    <row r="90" spans="3:43" ht="9.9" customHeight="1" x14ac:dyDescent="0.2">
      <c r="C90" s="48" t="s">
        <v>6</v>
      </c>
      <c r="D90" s="48"/>
      <c r="E90" s="48"/>
      <c r="F90" s="48" t="s">
        <v>101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27" t="str">
        <f>IFERROR(ROUNDDOWN((2*S86)*(S54-S64)*(S66),0),"")</f>
        <v/>
      </c>
      <c r="T90" s="28"/>
      <c r="U90" s="28"/>
      <c r="V90" s="28"/>
      <c r="W90" s="28" t="str">
        <f>IFERROR(ROUNDDOWN((2*W86)*(W54-W64)*(W66),0),"")</f>
        <v/>
      </c>
      <c r="X90" s="28"/>
      <c r="Y90" s="28"/>
      <c r="Z90" s="28"/>
      <c r="AA90" s="28" t="str">
        <f>IFERROR(ROUNDDOWN((2*AA86)*(AA54-AA64)*(AA66),0),"")</f>
        <v/>
      </c>
      <c r="AB90" s="28"/>
      <c r="AC90" s="28"/>
      <c r="AD90" s="28"/>
      <c r="AE90" s="28" t="str">
        <f>IFERROR(ROUNDDOWN((2*AE86)*(AE54-AE64)*(AE66),0),"")</f>
        <v/>
      </c>
      <c r="AF90" s="28"/>
      <c r="AG90" s="28"/>
      <c r="AH90" s="29"/>
    </row>
    <row r="91" spans="3:43" ht="9.9" customHeight="1" x14ac:dyDescent="0.2"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9"/>
    </row>
    <row r="92" spans="3:43" ht="9.9" customHeight="1" x14ac:dyDescent="0.2">
      <c r="C92" s="48" t="s">
        <v>7</v>
      </c>
      <c r="D92" s="48"/>
      <c r="E92" s="48"/>
      <c r="F92" s="48" t="s">
        <v>102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59" t="str">
        <f>IFERROR(ROUNDDOWN(((S78-(S50/2))*(S38*S48-S52*S46))-((S54*(S38*S48-S52*S46))*(1-S66)),2),"")</f>
        <v/>
      </c>
      <c r="T92" s="60"/>
      <c r="U92" s="60"/>
      <c r="V92" s="60"/>
      <c r="W92" s="60" t="str">
        <f>IFERROR(ROUNDDOWN(((W78-(W50/2))*(W38*W48-W52*W46))-((W54*(W38*W48-W52*W46))*(1-W66)),2),"")</f>
        <v/>
      </c>
      <c r="X92" s="60"/>
      <c r="Y92" s="60"/>
      <c r="Z92" s="60"/>
      <c r="AA92" s="60" t="str">
        <f>IFERROR(ROUNDDOWN(((AA78-(AA50/2))*(AA38*AA48-AA52*AA46))-((AA54*(AA38*AA48-AA52*AA46))*(1-AA66)),2),"")</f>
        <v/>
      </c>
      <c r="AB92" s="60"/>
      <c r="AC92" s="60"/>
      <c r="AD92" s="60"/>
      <c r="AE92" s="60" t="str">
        <f>IFERROR(ROUNDDOWN(((AE78-(AE50/2))*(AE38*AE48-AE52*AE46))-((AE54*(AE38*AE48-AE52*AE46))*(1-AE66)),2),"")</f>
        <v/>
      </c>
      <c r="AF92" s="60"/>
      <c r="AG92" s="60"/>
      <c r="AH92" s="61"/>
    </row>
    <row r="93" spans="3:43" ht="9.9" customHeight="1" x14ac:dyDescent="0.2"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59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1"/>
    </row>
    <row r="94" spans="3:43" ht="9.9" customHeight="1" x14ac:dyDescent="0.2">
      <c r="C94" s="48" t="s">
        <v>116</v>
      </c>
      <c r="D94" s="48"/>
      <c r="E94" s="48"/>
      <c r="F94" s="48" t="s">
        <v>118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59" t="str">
        <f>IFERROR((S84*S80)*S74,"")</f>
        <v/>
      </c>
      <c r="T94" s="60"/>
      <c r="U94" s="60"/>
      <c r="V94" s="60"/>
      <c r="W94" s="60" t="str">
        <f>IFERROR((W84*W80)*W74,"")</f>
        <v/>
      </c>
      <c r="X94" s="60"/>
      <c r="Y94" s="60"/>
      <c r="Z94" s="60"/>
      <c r="AA94" s="60" t="str">
        <f>IFERROR((AA84*AA80)*AA74,"")</f>
        <v/>
      </c>
      <c r="AB94" s="60"/>
      <c r="AC94" s="60"/>
      <c r="AD94" s="60"/>
      <c r="AE94" s="60" t="str">
        <f>IFERROR((AE84*AE80)*AE74,"")</f>
        <v/>
      </c>
      <c r="AF94" s="60"/>
      <c r="AG94" s="60"/>
      <c r="AH94" s="61"/>
    </row>
    <row r="95" spans="3:43" ht="9.9" customHeight="1" x14ac:dyDescent="0.2"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59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1"/>
    </row>
    <row r="96" spans="3:43" ht="9.9" customHeight="1" x14ac:dyDescent="0.2">
      <c r="C96" s="48" t="s">
        <v>117</v>
      </c>
      <c r="D96" s="48"/>
      <c r="E96" s="48"/>
      <c r="F96" s="48" t="s">
        <v>118</v>
      </c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59" t="str">
        <f>IFERROR((S84*S82)*S74,"")</f>
        <v/>
      </c>
      <c r="T96" s="60"/>
      <c r="U96" s="60"/>
      <c r="V96" s="60"/>
      <c r="W96" s="60" t="str">
        <f>IFERROR((W84*W82)*W74,"")</f>
        <v/>
      </c>
      <c r="X96" s="60"/>
      <c r="Y96" s="60"/>
      <c r="Z96" s="60"/>
      <c r="AA96" s="60" t="str">
        <f>IFERROR((AA84*AA82)*AA74,"")</f>
        <v/>
      </c>
      <c r="AB96" s="60"/>
      <c r="AC96" s="60"/>
      <c r="AD96" s="60"/>
      <c r="AE96" s="60" t="str">
        <f>IFERROR((AE84*AE82)*AE74,"")</f>
        <v/>
      </c>
      <c r="AF96" s="60"/>
      <c r="AG96" s="60"/>
      <c r="AH96" s="61"/>
    </row>
    <row r="97" spans="3:34" ht="9.9" customHeight="1" x14ac:dyDescent="0.2"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59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1"/>
    </row>
    <row r="98" spans="3:34" ht="9.9" customHeight="1" x14ac:dyDescent="0.2">
      <c r="C98" s="48" t="s">
        <v>8</v>
      </c>
      <c r="D98" s="48"/>
      <c r="E98" s="48"/>
      <c r="F98" s="48" t="s">
        <v>119</v>
      </c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59">
        <f>IFERROR(SUM(S88:V97),"")</f>
        <v>0</v>
      </c>
      <c r="T98" s="28"/>
      <c r="U98" s="28"/>
      <c r="V98" s="28"/>
      <c r="W98" s="60">
        <f>IFERROR(SUM(W88:Z97),"")</f>
        <v>0</v>
      </c>
      <c r="X98" s="28"/>
      <c r="Y98" s="28"/>
      <c r="Z98" s="28"/>
      <c r="AA98" s="60">
        <f>IFERROR(SUM(AA88:AD97),"")</f>
        <v>0</v>
      </c>
      <c r="AB98" s="28"/>
      <c r="AC98" s="28"/>
      <c r="AD98" s="28"/>
      <c r="AE98" s="60">
        <f>IFERROR(SUM(AE88:AH97),"")</f>
        <v>0</v>
      </c>
      <c r="AF98" s="28"/>
      <c r="AG98" s="28"/>
      <c r="AH98" s="29"/>
    </row>
    <row r="99" spans="3:34" ht="9.9" customHeight="1" x14ac:dyDescent="0.2"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2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9"/>
    </row>
    <row r="100" spans="3:34" ht="9.9" customHeight="1" x14ac:dyDescent="0.2">
      <c r="C100" s="30" t="s">
        <v>103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  <c r="S100" s="27" t="str">
        <f>IF(S98&gt;S68,"十分","不十分")</f>
        <v>不十分</v>
      </c>
      <c r="T100" s="28"/>
      <c r="U100" s="28"/>
      <c r="V100" s="28"/>
      <c r="W100" s="28" t="str">
        <f>IF(W98&gt;W68,"十分","不十分")</f>
        <v>不十分</v>
      </c>
      <c r="X100" s="28"/>
      <c r="Y100" s="28"/>
      <c r="Z100" s="28"/>
      <c r="AA100" s="28" t="str">
        <f>IF(AA98&gt;AA68,"十分","不十分")</f>
        <v>不十分</v>
      </c>
      <c r="AB100" s="28"/>
      <c r="AC100" s="28"/>
      <c r="AD100" s="28"/>
      <c r="AE100" s="28" t="str">
        <f>IF(AE98&gt;AE68,"十分","不十分")</f>
        <v>不十分</v>
      </c>
      <c r="AF100" s="28"/>
      <c r="AG100" s="28"/>
      <c r="AH100" s="29"/>
    </row>
    <row r="101" spans="3:34" ht="9.9" customHeight="1" x14ac:dyDescent="0.2"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S101" s="27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9"/>
    </row>
    <row r="102" spans="3:34" ht="9.9" customHeight="1" x14ac:dyDescent="0.2"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4"/>
    </row>
    <row r="103" spans="3:34" ht="9.9" customHeight="1" x14ac:dyDescent="0.2">
      <c r="C103" s="75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7"/>
    </row>
    <row r="104" spans="3:34" ht="9.9" customHeight="1" x14ac:dyDescent="0.2">
      <c r="C104" s="75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7"/>
    </row>
    <row r="105" spans="3:34" ht="12.9" customHeight="1" x14ac:dyDescent="0.2">
      <c r="C105" s="75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7"/>
    </row>
    <row r="106" spans="3:34" ht="12.9" customHeight="1" x14ac:dyDescent="0.2">
      <c r="C106" s="75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7"/>
    </row>
    <row r="107" spans="3:34" ht="12.9" customHeight="1" x14ac:dyDescent="0.2">
      <c r="C107" s="75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7"/>
    </row>
    <row r="108" spans="3:34" ht="12.9" customHeight="1" x14ac:dyDescent="0.2">
      <c r="C108" s="75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7"/>
    </row>
    <row r="109" spans="3:34" ht="12.9" customHeight="1" x14ac:dyDescent="0.2">
      <c r="C109" s="75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7"/>
    </row>
    <row r="110" spans="3:34" ht="12.9" customHeight="1" x14ac:dyDescent="0.2">
      <c r="C110" s="75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7"/>
    </row>
    <row r="111" spans="3:34" ht="12.9" customHeight="1" x14ac:dyDescent="0.2">
      <c r="C111" s="75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7"/>
    </row>
    <row r="112" spans="3:34" ht="12.9" customHeight="1" x14ac:dyDescent="0.2">
      <c r="C112" s="75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7"/>
    </row>
    <row r="113" spans="3:34" ht="12.9" customHeight="1" x14ac:dyDescent="0.2">
      <c r="C113" s="75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7"/>
    </row>
    <row r="114" spans="3:34" ht="12.9" customHeight="1" x14ac:dyDescent="0.2">
      <c r="C114" s="75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7"/>
    </row>
    <row r="115" spans="3:34" ht="12.9" customHeight="1" x14ac:dyDescent="0.2">
      <c r="C115" s="75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7"/>
    </row>
    <row r="116" spans="3:34" ht="12.9" customHeight="1" x14ac:dyDescent="0.2">
      <c r="C116" s="75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7"/>
    </row>
    <row r="117" spans="3:34" ht="12.9" customHeight="1" x14ac:dyDescent="0.2">
      <c r="C117" s="75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7"/>
    </row>
    <row r="118" spans="3:34" ht="12.9" customHeight="1" x14ac:dyDescent="0.2">
      <c r="C118" s="75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7"/>
    </row>
    <row r="119" spans="3:34" ht="12.9" customHeight="1" x14ac:dyDescent="0.2">
      <c r="C119" s="75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7"/>
    </row>
    <row r="120" spans="3:34" ht="12.9" customHeight="1" x14ac:dyDescent="0.2">
      <c r="C120" s="75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7"/>
    </row>
    <row r="121" spans="3:34" ht="12.9" customHeight="1" x14ac:dyDescent="0.2">
      <c r="C121" s="75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7"/>
    </row>
    <row r="122" spans="3:34" ht="12.9" customHeight="1" x14ac:dyDescent="0.2">
      <c r="C122" s="75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7"/>
    </row>
    <row r="123" spans="3:34" ht="12.9" customHeight="1" x14ac:dyDescent="0.2">
      <c r="C123" s="75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7"/>
    </row>
    <row r="124" spans="3:34" ht="12.9" customHeight="1" x14ac:dyDescent="0.2">
      <c r="C124" s="75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7"/>
    </row>
    <row r="125" spans="3:34" ht="12.9" customHeight="1" x14ac:dyDescent="0.2">
      <c r="C125" s="75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7"/>
    </row>
    <row r="126" spans="3:34" ht="12.9" customHeight="1" x14ac:dyDescent="0.2">
      <c r="C126" s="75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7"/>
    </row>
    <row r="127" spans="3:34" ht="12.9" customHeight="1" x14ac:dyDescent="0.2">
      <c r="C127" s="75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7"/>
    </row>
    <row r="128" spans="3:34" ht="12.9" customHeight="1" x14ac:dyDescent="0.2">
      <c r="C128" s="75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7"/>
    </row>
    <row r="129" spans="3:34" ht="12.9" customHeight="1" x14ac:dyDescent="0.2">
      <c r="C129" s="75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7"/>
    </row>
    <row r="130" spans="3:34" ht="12.9" customHeight="1" x14ac:dyDescent="0.2">
      <c r="C130" s="75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7"/>
    </row>
    <row r="131" spans="3:34" ht="12.9" customHeight="1" x14ac:dyDescent="0.2">
      <c r="C131" s="75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7"/>
    </row>
    <row r="132" spans="3:34" ht="12.9" customHeight="1" x14ac:dyDescent="0.2">
      <c r="C132" s="75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7"/>
    </row>
    <row r="133" spans="3:34" ht="12.9" customHeight="1" x14ac:dyDescent="0.2">
      <c r="C133" s="75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7"/>
    </row>
    <row r="134" spans="3:34" ht="12.9" customHeight="1" x14ac:dyDescent="0.2">
      <c r="C134" s="75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7"/>
    </row>
    <row r="135" spans="3:34" ht="12.9" customHeight="1" x14ac:dyDescent="0.2">
      <c r="C135" s="75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7"/>
    </row>
    <row r="136" spans="3:34" ht="12.9" customHeight="1" x14ac:dyDescent="0.2">
      <c r="C136" s="75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7"/>
    </row>
    <row r="137" spans="3:34" ht="12.9" customHeight="1" x14ac:dyDescent="0.2">
      <c r="C137" s="75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7"/>
    </row>
    <row r="138" spans="3:34" ht="12.9" customHeight="1" x14ac:dyDescent="0.2">
      <c r="C138" s="75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7"/>
    </row>
    <row r="139" spans="3:34" ht="12.9" customHeight="1" x14ac:dyDescent="0.2">
      <c r="C139" s="75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7"/>
    </row>
    <row r="140" spans="3:34" ht="12.9" customHeight="1" x14ac:dyDescent="0.2">
      <c r="C140" s="75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7"/>
    </row>
    <row r="141" spans="3:34" ht="12.9" customHeight="1" x14ac:dyDescent="0.2">
      <c r="C141" s="75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7"/>
    </row>
    <row r="142" spans="3:34" ht="12.9" customHeight="1" x14ac:dyDescent="0.2">
      <c r="C142" s="75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7"/>
    </row>
    <row r="143" spans="3:34" ht="12.9" customHeight="1" x14ac:dyDescent="0.2">
      <c r="C143" s="75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7"/>
    </row>
    <row r="144" spans="3:34" ht="12.9" customHeight="1" x14ac:dyDescent="0.2">
      <c r="C144" s="75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7"/>
    </row>
    <row r="145" spans="3:34" ht="12.9" customHeight="1" x14ac:dyDescent="0.2">
      <c r="C145" s="75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7"/>
    </row>
    <row r="146" spans="3:34" ht="12.9" customHeight="1" x14ac:dyDescent="0.2">
      <c r="C146" s="75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7"/>
    </row>
    <row r="147" spans="3:34" ht="12.9" customHeight="1" x14ac:dyDescent="0.2">
      <c r="C147" s="75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7"/>
    </row>
    <row r="148" spans="3:34" ht="12.9" customHeight="1" x14ac:dyDescent="0.2">
      <c r="C148" s="75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7"/>
    </row>
    <row r="149" spans="3:34" ht="12.9" customHeight="1" x14ac:dyDescent="0.2"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7"/>
    </row>
    <row r="150" spans="3:34" ht="12.9" customHeight="1" x14ac:dyDescent="0.2">
      <c r="C150" s="75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7"/>
    </row>
    <row r="151" spans="3:34" ht="12.9" customHeight="1" x14ac:dyDescent="0.2">
      <c r="C151" s="75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7"/>
    </row>
    <row r="152" spans="3:34" ht="12.9" customHeight="1" x14ac:dyDescent="0.2">
      <c r="C152" s="75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7"/>
    </row>
    <row r="153" spans="3:34" ht="12.9" customHeight="1" x14ac:dyDescent="0.2">
      <c r="C153" s="75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7"/>
    </row>
    <row r="154" spans="3:34" ht="12.9" customHeight="1" x14ac:dyDescent="0.2">
      <c r="C154" s="75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7"/>
    </row>
    <row r="155" spans="3:34" ht="12.9" customHeight="1" x14ac:dyDescent="0.2">
      <c r="C155" s="75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7"/>
    </row>
    <row r="156" spans="3:34" ht="12.9" customHeight="1" x14ac:dyDescent="0.2">
      <c r="C156" s="78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80"/>
    </row>
    <row r="157" spans="3:34" ht="12.9" customHeight="1" x14ac:dyDescent="0.2"/>
    <row r="158" spans="3:34" ht="12.9" customHeight="1" x14ac:dyDescent="0.2"/>
    <row r="159" spans="3:34" ht="12.9" customHeight="1" x14ac:dyDescent="0.2"/>
    <row r="160" spans="3:34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  <row r="2987" ht="12.9" customHeight="1" x14ac:dyDescent="0.2"/>
    <row r="2988" ht="12.9" customHeight="1" x14ac:dyDescent="0.2"/>
    <row r="2989" ht="12.9" customHeight="1" x14ac:dyDescent="0.2"/>
    <row r="2990" ht="12.9" customHeight="1" x14ac:dyDescent="0.2"/>
    <row r="2991" ht="12.9" customHeight="1" x14ac:dyDescent="0.2"/>
    <row r="2992" ht="12.9" customHeight="1" x14ac:dyDescent="0.2"/>
  </sheetData>
  <mergeCells count="234">
    <mergeCell ref="C102:AH156"/>
    <mergeCell ref="C84:E85"/>
    <mergeCell ref="F84:R85"/>
    <mergeCell ref="S84:V85"/>
    <mergeCell ref="W84:Z85"/>
    <mergeCell ref="AA84:AD85"/>
    <mergeCell ref="AE84:AH85"/>
    <mergeCell ref="C74:E75"/>
    <mergeCell ref="F74:R75"/>
    <mergeCell ref="S74:V75"/>
    <mergeCell ref="W74:Z75"/>
    <mergeCell ref="AA74:AD75"/>
    <mergeCell ref="AE74:AH75"/>
    <mergeCell ref="C80:E81"/>
    <mergeCell ref="F80:R81"/>
    <mergeCell ref="S80:V81"/>
    <mergeCell ref="W80:Z81"/>
    <mergeCell ref="AA80:AD81"/>
    <mergeCell ref="AE80:AH81"/>
    <mergeCell ref="C98:E99"/>
    <mergeCell ref="F98:R99"/>
    <mergeCell ref="S98:V99"/>
    <mergeCell ref="W98:Z99"/>
    <mergeCell ref="AA98:AD99"/>
    <mergeCell ref="AE98:AH99"/>
    <mergeCell ref="C92:E93"/>
    <mergeCell ref="F92:R93"/>
    <mergeCell ref="S92:V93"/>
    <mergeCell ref="W92:Z93"/>
    <mergeCell ref="AA92:AD93"/>
    <mergeCell ref="AE92:AH93"/>
    <mergeCell ref="C94:E95"/>
    <mergeCell ref="F94:R95"/>
    <mergeCell ref="S94:V95"/>
    <mergeCell ref="W94:Z95"/>
    <mergeCell ref="AA94:AD95"/>
    <mergeCell ref="AE94:AH95"/>
    <mergeCell ref="C96:E97"/>
    <mergeCell ref="F96:R97"/>
    <mergeCell ref="S96:V97"/>
    <mergeCell ref="W96:Z97"/>
    <mergeCell ref="AA96:AD97"/>
    <mergeCell ref="AE96:AH97"/>
    <mergeCell ref="C90:E91"/>
    <mergeCell ref="F90:R91"/>
    <mergeCell ref="S90:V91"/>
    <mergeCell ref="W90:Z91"/>
    <mergeCell ref="AA90:AD91"/>
    <mergeCell ref="AE90:AH91"/>
    <mergeCell ref="C88:E89"/>
    <mergeCell ref="F88:R89"/>
    <mergeCell ref="S88:V89"/>
    <mergeCell ref="W88:Z89"/>
    <mergeCell ref="AA88:AD89"/>
    <mergeCell ref="AE88:AH89"/>
    <mergeCell ref="C86:E87"/>
    <mergeCell ref="F86:R87"/>
    <mergeCell ref="S86:V87"/>
    <mergeCell ref="W86:Z87"/>
    <mergeCell ref="AA86:AD87"/>
    <mergeCell ref="AE86:AH87"/>
    <mergeCell ref="C78:E79"/>
    <mergeCell ref="F78:R79"/>
    <mergeCell ref="S78:V79"/>
    <mergeCell ref="W78:Z79"/>
    <mergeCell ref="AA78:AD79"/>
    <mergeCell ref="AE78:AH79"/>
    <mergeCell ref="C82:E83"/>
    <mergeCell ref="F82:R83"/>
    <mergeCell ref="S82:V83"/>
    <mergeCell ref="W82:Z83"/>
    <mergeCell ref="AA82:AD83"/>
    <mergeCell ref="AE82:AH83"/>
    <mergeCell ref="C76:E77"/>
    <mergeCell ref="F76:R77"/>
    <mergeCell ref="S76:V77"/>
    <mergeCell ref="W76:Z77"/>
    <mergeCell ref="AA76:AD77"/>
    <mergeCell ref="AE76:AH77"/>
    <mergeCell ref="C68:E69"/>
    <mergeCell ref="F68:R69"/>
    <mergeCell ref="S68:V69"/>
    <mergeCell ref="W68:Z69"/>
    <mergeCell ref="AA68:AD69"/>
    <mergeCell ref="AE68:AH69"/>
    <mergeCell ref="C70:E71"/>
    <mergeCell ref="F70:R71"/>
    <mergeCell ref="S70:V71"/>
    <mergeCell ref="W70:Z71"/>
    <mergeCell ref="AA70:AD71"/>
    <mergeCell ref="AE70:AH71"/>
    <mergeCell ref="C72:E73"/>
    <mergeCell ref="F72:R73"/>
    <mergeCell ref="S72:V73"/>
    <mergeCell ref="W72:Z73"/>
    <mergeCell ref="AA72:AD73"/>
    <mergeCell ref="AE72:AH73"/>
    <mergeCell ref="C66:E67"/>
    <mergeCell ref="F66:R67"/>
    <mergeCell ref="S66:V67"/>
    <mergeCell ref="W66:Z67"/>
    <mergeCell ref="AA66:AD67"/>
    <mergeCell ref="AE66:AH67"/>
    <mergeCell ref="C64:E65"/>
    <mergeCell ref="F64:R65"/>
    <mergeCell ref="S64:V65"/>
    <mergeCell ref="W64:Z65"/>
    <mergeCell ref="AA64:AD65"/>
    <mergeCell ref="AE64:AH65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58:E59"/>
    <mergeCell ref="F58:R59"/>
    <mergeCell ref="S58:V59"/>
    <mergeCell ref="W58:Z59"/>
    <mergeCell ref="AA58:AD59"/>
    <mergeCell ref="AE58:AH59"/>
    <mergeCell ref="S54:V55"/>
    <mergeCell ref="W54:Z55"/>
    <mergeCell ref="AA54:AD55"/>
    <mergeCell ref="AE54:AH55"/>
    <mergeCell ref="C56:E57"/>
    <mergeCell ref="F56:R57"/>
    <mergeCell ref="S56:V57"/>
    <mergeCell ref="W56:Z57"/>
    <mergeCell ref="AA56:AD57"/>
    <mergeCell ref="AE56:AH57"/>
    <mergeCell ref="C54:E55"/>
    <mergeCell ref="F54:R55"/>
    <mergeCell ref="C50:E51"/>
    <mergeCell ref="F50:R51"/>
    <mergeCell ref="S50:V51"/>
    <mergeCell ref="W50:Z51"/>
    <mergeCell ref="AA50:AD51"/>
    <mergeCell ref="AE50:AH51"/>
    <mergeCell ref="C52:E53"/>
    <mergeCell ref="F52:R53"/>
    <mergeCell ref="S52:V53"/>
    <mergeCell ref="W52:Z53"/>
    <mergeCell ref="AA52:AD53"/>
    <mergeCell ref="AE52:AH53"/>
    <mergeCell ref="C48:E49"/>
    <mergeCell ref="F48:R49"/>
    <mergeCell ref="S48:V49"/>
    <mergeCell ref="W48:Z49"/>
    <mergeCell ref="AA48:AD49"/>
    <mergeCell ref="AE48:AH49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0:E41"/>
    <mergeCell ref="F40:R41"/>
    <mergeCell ref="S40:V41"/>
    <mergeCell ref="W40:Z41"/>
    <mergeCell ref="AA40:AD41"/>
    <mergeCell ref="AE40:AH41"/>
    <mergeCell ref="S42:V43"/>
    <mergeCell ref="W42:Z43"/>
    <mergeCell ref="AA42:AD43"/>
    <mergeCell ref="AE42:AH43"/>
    <mergeCell ref="C42:E43"/>
    <mergeCell ref="F42:R43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C28:R29"/>
    <mergeCell ref="S28:V29"/>
    <mergeCell ref="W28:Z29"/>
    <mergeCell ref="AA28:AD29"/>
    <mergeCell ref="AE28:AH29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S100:V101"/>
    <mergeCell ref="W100:Z101"/>
    <mergeCell ref="AA100:AD101"/>
    <mergeCell ref="AE100:AH101"/>
    <mergeCell ref="C100:R101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  <mergeCell ref="AE26:AH27"/>
  </mergeCells>
  <phoneticPr fontId="1"/>
  <pageMargins left="0.78740157480314965" right="0.39370078740157483" top="0.39370078740157483" bottom="0.39370078740157483" header="0" footer="0.39370078740157483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81" r:id="rId4">
          <objectPr defaultSize="0" autoPict="0" r:id="rId5">
            <anchor moveWithCells="1">
              <from>
                <xdr:col>23</xdr:col>
                <xdr:colOff>114300</xdr:colOff>
                <xdr:row>5</xdr:row>
                <xdr:rowOff>7620</xdr:rowOff>
              </from>
              <to>
                <xdr:col>33</xdr:col>
                <xdr:colOff>175260</xdr:colOff>
                <xdr:row>21</xdr:row>
                <xdr:rowOff>22860</xdr:rowOff>
              </to>
            </anchor>
          </objectPr>
        </oleObject>
      </mc:Choice>
      <mc:Fallback>
        <oleObject progId="Paint.Picture" shapeId="308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S38:AH39 S62:AH63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S34:AH35 S70:AH71 S58:AH59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4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22</v>
      </c>
      <c r="B4" s="11">
        <v>400</v>
      </c>
      <c r="C4" s="11">
        <v>1</v>
      </c>
      <c r="D4" s="11">
        <v>1</v>
      </c>
      <c r="E4" s="11">
        <v>2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 t="s">
        <v>23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24</v>
      </c>
      <c r="AC4" s="10" t="s">
        <v>24</v>
      </c>
      <c r="AD4" s="10" t="s">
        <v>24</v>
      </c>
      <c r="AE4" s="10" t="s">
        <v>24</v>
      </c>
      <c r="AF4" s="10" t="s">
        <v>24</v>
      </c>
      <c r="AG4" s="10" t="s">
        <v>24</v>
      </c>
      <c r="AH4" s="10" t="s">
        <v>24</v>
      </c>
      <c r="AI4" s="10" t="s">
        <v>24</v>
      </c>
      <c r="AJ4" s="10" t="s">
        <v>24</v>
      </c>
      <c r="AK4" s="10" t="s">
        <v>24</v>
      </c>
      <c r="AL4" s="10" t="s">
        <v>24</v>
      </c>
      <c r="AM4" s="10" t="s">
        <v>24</v>
      </c>
      <c r="AN4" s="10" t="s">
        <v>24</v>
      </c>
      <c r="AO4" s="10" t="s">
        <v>24</v>
      </c>
      <c r="AP4" s="10" t="s">
        <v>24</v>
      </c>
      <c r="AQ4" s="10" t="s">
        <v>24</v>
      </c>
      <c r="AR4" s="10" t="s">
        <v>24</v>
      </c>
      <c r="AS4" s="10" t="s">
        <v>24</v>
      </c>
    </row>
    <row r="5" spans="1:45" x14ac:dyDescent="0.2">
      <c r="A5" s="12" t="s">
        <v>25</v>
      </c>
      <c r="B5" s="13">
        <v>410</v>
      </c>
      <c r="C5" s="13">
        <v>1</v>
      </c>
      <c r="D5" s="13">
        <v>1</v>
      </c>
      <c r="E5" s="13">
        <v>2</v>
      </c>
      <c r="F5" s="12" t="s">
        <v>23</v>
      </c>
      <c r="G5" s="12" t="s">
        <v>23</v>
      </c>
      <c r="H5" s="12" t="s">
        <v>23</v>
      </c>
      <c r="I5" s="12" t="s">
        <v>23</v>
      </c>
      <c r="J5" s="12" t="s">
        <v>23</v>
      </c>
      <c r="K5" s="12" t="s">
        <v>23</v>
      </c>
      <c r="L5" s="12" t="s">
        <v>23</v>
      </c>
      <c r="M5" s="12" t="s">
        <v>23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23</v>
      </c>
      <c r="AK5" s="12" t="s">
        <v>23</v>
      </c>
      <c r="AL5" s="12" t="s">
        <v>23</v>
      </c>
      <c r="AM5" s="12" t="s">
        <v>23</v>
      </c>
      <c r="AN5" s="12" t="s">
        <v>23</v>
      </c>
      <c r="AO5" s="12" t="s">
        <v>23</v>
      </c>
      <c r="AP5" s="12" t="s">
        <v>23</v>
      </c>
      <c r="AQ5" s="12" t="s">
        <v>23</v>
      </c>
      <c r="AR5" s="12" t="s">
        <v>23</v>
      </c>
      <c r="AS5" s="12" t="s">
        <v>23</v>
      </c>
    </row>
    <row r="6" spans="1:45" x14ac:dyDescent="0.2">
      <c r="A6" s="12" t="s">
        <v>26</v>
      </c>
      <c r="B6" s="13">
        <v>450</v>
      </c>
      <c r="C6" s="13">
        <v>1</v>
      </c>
      <c r="D6" s="13">
        <v>1</v>
      </c>
      <c r="E6" s="13">
        <v>2</v>
      </c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23</v>
      </c>
      <c r="AK6" s="12" t="s">
        <v>23</v>
      </c>
      <c r="AL6" s="12" t="s">
        <v>23</v>
      </c>
      <c r="AM6" s="12" t="s">
        <v>23</v>
      </c>
      <c r="AN6" s="12" t="s">
        <v>23</v>
      </c>
      <c r="AO6" s="12" t="s">
        <v>23</v>
      </c>
      <c r="AP6" s="12" t="s">
        <v>23</v>
      </c>
      <c r="AQ6" s="12" t="s">
        <v>23</v>
      </c>
      <c r="AR6" s="12" t="s">
        <v>23</v>
      </c>
      <c r="AS6" s="12" t="s">
        <v>23</v>
      </c>
    </row>
    <row r="7" spans="1:45" x14ac:dyDescent="0.2">
      <c r="A7" s="12" t="s">
        <v>27</v>
      </c>
      <c r="B7" s="13">
        <v>480</v>
      </c>
      <c r="C7" s="13">
        <v>1</v>
      </c>
      <c r="D7" s="13">
        <v>2</v>
      </c>
      <c r="E7" s="13">
        <v>3</v>
      </c>
      <c r="F7" s="12" t="s">
        <v>23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23</v>
      </c>
      <c r="AK7" s="12" t="s">
        <v>23</v>
      </c>
      <c r="AL7" s="12" t="s">
        <v>23</v>
      </c>
      <c r="AM7" s="12" t="s">
        <v>23</v>
      </c>
      <c r="AN7" s="12" t="s">
        <v>23</v>
      </c>
      <c r="AO7" s="12" t="s">
        <v>23</v>
      </c>
      <c r="AP7" s="12" t="s">
        <v>23</v>
      </c>
      <c r="AQ7" s="12" t="s">
        <v>23</v>
      </c>
      <c r="AR7" s="12" t="s">
        <v>23</v>
      </c>
      <c r="AS7" s="12" t="s">
        <v>23</v>
      </c>
    </row>
    <row r="8" spans="1:45" x14ac:dyDescent="0.2">
      <c r="A8" s="12" t="s">
        <v>28</v>
      </c>
      <c r="B8" s="13">
        <v>450</v>
      </c>
      <c r="C8" s="13">
        <v>3</v>
      </c>
      <c r="D8" s="13">
        <v>1</v>
      </c>
      <c r="E8" s="13">
        <v>2</v>
      </c>
      <c r="F8" s="12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23</v>
      </c>
      <c r="L8" s="12" t="s">
        <v>23</v>
      </c>
      <c r="M8" s="12" t="s">
        <v>23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23</v>
      </c>
      <c r="AK8" s="12" t="s">
        <v>23</v>
      </c>
      <c r="AL8" s="12" t="s">
        <v>23</v>
      </c>
      <c r="AM8" s="12" t="s">
        <v>23</v>
      </c>
      <c r="AN8" s="12" t="s">
        <v>23</v>
      </c>
      <c r="AO8" s="12" t="s">
        <v>23</v>
      </c>
      <c r="AP8" s="12" t="s">
        <v>23</v>
      </c>
      <c r="AQ8" s="12" t="s">
        <v>23</v>
      </c>
      <c r="AR8" s="12" t="s">
        <v>23</v>
      </c>
      <c r="AS8" s="12" t="s">
        <v>23</v>
      </c>
    </row>
    <row r="9" spans="1:45" x14ac:dyDescent="0.2">
      <c r="A9" s="12" t="s">
        <v>29</v>
      </c>
      <c r="B9" s="13">
        <v>480</v>
      </c>
      <c r="C9" s="13">
        <v>3</v>
      </c>
      <c r="D9" s="13">
        <v>2</v>
      </c>
      <c r="E9" s="13">
        <v>3</v>
      </c>
      <c r="F9" s="12" t="s">
        <v>23</v>
      </c>
      <c r="G9" s="12" t="s">
        <v>23</v>
      </c>
      <c r="H9" s="12" t="s">
        <v>23</v>
      </c>
      <c r="I9" s="12" t="s">
        <v>23</v>
      </c>
      <c r="J9" s="12" t="s">
        <v>23</v>
      </c>
      <c r="K9" s="12" t="s">
        <v>23</v>
      </c>
      <c r="L9" s="12" t="s">
        <v>23</v>
      </c>
      <c r="M9" s="12" t="s">
        <v>23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23</v>
      </c>
      <c r="AK9" s="12" t="s">
        <v>23</v>
      </c>
      <c r="AL9" s="12" t="s">
        <v>23</v>
      </c>
      <c r="AM9" s="12" t="s">
        <v>23</v>
      </c>
      <c r="AN9" s="12" t="s">
        <v>23</v>
      </c>
      <c r="AO9" s="12" t="s">
        <v>23</v>
      </c>
      <c r="AP9" s="12" t="s">
        <v>23</v>
      </c>
      <c r="AQ9" s="12" t="s">
        <v>23</v>
      </c>
      <c r="AR9" s="12" t="s">
        <v>23</v>
      </c>
      <c r="AS9" s="12" t="s">
        <v>23</v>
      </c>
    </row>
    <row r="10" spans="1:45" x14ac:dyDescent="0.2">
      <c r="A10" s="12" t="s">
        <v>30</v>
      </c>
      <c r="B10" s="13">
        <v>400</v>
      </c>
      <c r="C10" s="13">
        <v>1</v>
      </c>
      <c r="D10" s="13">
        <v>1</v>
      </c>
      <c r="E10" s="12" t="s">
        <v>31</v>
      </c>
      <c r="F10" s="12" t="s">
        <v>23</v>
      </c>
      <c r="G10" s="12" t="s">
        <v>23</v>
      </c>
      <c r="H10" s="12" t="s">
        <v>23</v>
      </c>
      <c r="I10" s="12" t="s">
        <v>23</v>
      </c>
      <c r="J10" s="12" t="s">
        <v>23</v>
      </c>
      <c r="K10" s="12" t="s">
        <v>23</v>
      </c>
      <c r="L10" s="12" t="s">
        <v>23</v>
      </c>
      <c r="M10" s="12" t="s">
        <v>23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32</v>
      </c>
      <c r="AC10" s="12" t="s">
        <v>32</v>
      </c>
      <c r="AD10" s="12" t="s">
        <v>32</v>
      </c>
      <c r="AE10" s="12" t="s">
        <v>32</v>
      </c>
      <c r="AF10" s="12" t="s">
        <v>32</v>
      </c>
      <c r="AG10" s="12" t="s">
        <v>32</v>
      </c>
      <c r="AH10" s="12" t="s">
        <v>32</v>
      </c>
      <c r="AI10" s="12" t="s">
        <v>32</v>
      </c>
      <c r="AJ10" s="12" t="s">
        <v>32</v>
      </c>
      <c r="AK10" s="12" t="s">
        <v>32</v>
      </c>
      <c r="AL10" s="12" t="s">
        <v>32</v>
      </c>
      <c r="AM10" s="12" t="s">
        <v>32</v>
      </c>
      <c r="AN10" s="12" t="s">
        <v>32</v>
      </c>
      <c r="AO10" s="12" t="s">
        <v>32</v>
      </c>
      <c r="AP10" s="12" t="s">
        <v>32</v>
      </c>
      <c r="AQ10" s="12" t="s">
        <v>32</v>
      </c>
      <c r="AR10" s="12" t="s">
        <v>32</v>
      </c>
      <c r="AS10" s="12" t="s">
        <v>32</v>
      </c>
    </row>
    <row r="11" spans="1:45" x14ac:dyDescent="0.2">
      <c r="A11" s="12" t="s">
        <v>33</v>
      </c>
      <c r="B11" s="13">
        <v>400</v>
      </c>
      <c r="C11" s="13">
        <v>1</v>
      </c>
      <c r="D11" s="13">
        <v>1</v>
      </c>
      <c r="E11" s="12" t="s">
        <v>31</v>
      </c>
      <c r="F11" s="12" t="s">
        <v>23</v>
      </c>
      <c r="G11" s="12" t="s">
        <v>23</v>
      </c>
      <c r="H11" s="12" t="s">
        <v>23</v>
      </c>
      <c r="I11" s="12" t="s">
        <v>23</v>
      </c>
      <c r="J11" s="12" t="s">
        <v>23</v>
      </c>
      <c r="K11" s="12" t="s">
        <v>23</v>
      </c>
      <c r="L11" s="12" t="s">
        <v>23</v>
      </c>
      <c r="M11" s="12" t="s">
        <v>23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32</v>
      </c>
      <c r="AC11" s="12" t="s">
        <v>32</v>
      </c>
      <c r="AD11" s="12" t="s">
        <v>32</v>
      </c>
      <c r="AE11" s="12" t="s">
        <v>32</v>
      </c>
      <c r="AF11" s="12" t="s">
        <v>32</v>
      </c>
      <c r="AG11" s="12" t="s">
        <v>32</v>
      </c>
      <c r="AH11" s="12" t="s">
        <v>32</v>
      </c>
      <c r="AI11" s="12" t="s">
        <v>32</v>
      </c>
      <c r="AJ11" s="12" t="s">
        <v>32</v>
      </c>
      <c r="AK11" s="12" t="s">
        <v>32</v>
      </c>
      <c r="AL11" s="12" t="s">
        <v>32</v>
      </c>
      <c r="AM11" s="12" t="s">
        <v>32</v>
      </c>
      <c r="AN11" s="12" t="s">
        <v>32</v>
      </c>
      <c r="AO11" s="12" t="s">
        <v>32</v>
      </c>
      <c r="AP11" s="12" t="s">
        <v>32</v>
      </c>
      <c r="AQ11" s="12" t="s">
        <v>32</v>
      </c>
      <c r="AR11" s="12" t="s">
        <v>32</v>
      </c>
      <c r="AS11" s="12" t="s">
        <v>32</v>
      </c>
    </row>
    <row r="12" spans="1:45" x14ac:dyDescent="0.2">
      <c r="A12" s="12" t="s">
        <v>35</v>
      </c>
      <c r="B12" s="13">
        <v>400</v>
      </c>
      <c r="C12" s="13">
        <v>1</v>
      </c>
      <c r="D12" s="13">
        <v>1</v>
      </c>
      <c r="E12" s="13">
        <v>2</v>
      </c>
      <c r="F12" s="12" t="s">
        <v>23</v>
      </c>
      <c r="G12" s="12" t="s">
        <v>23</v>
      </c>
      <c r="H12" s="12" t="s">
        <v>23</v>
      </c>
      <c r="I12" s="12" t="s">
        <v>23</v>
      </c>
      <c r="J12" s="12" t="s">
        <v>23</v>
      </c>
      <c r="K12" s="12" t="s">
        <v>23</v>
      </c>
      <c r="L12" s="12" t="s">
        <v>23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32</v>
      </c>
      <c r="AC12" s="12" t="s">
        <v>32</v>
      </c>
      <c r="AD12" s="12" t="s">
        <v>32</v>
      </c>
      <c r="AE12" s="12" t="s">
        <v>32</v>
      </c>
      <c r="AF12" s="12" t="s">
        <v>32</v>
      </c>
      <c r="AG12" s="12" t="s">
        <v>32</v>
      </c>
      <c r="AH12" s="12" t="s">
        <v>32</v>
      </c>
      <c r="AI12" s="12" t="s">
        <v>32</v>
      </c>
      <c r="AJ12" s="12" t="s">
        <v>32</v>
      </c>
      <c r="AK12" s="12" t="s">
        <v>32</v>
      </c>
      <c r="AL12" s="12" t="s">
        <v>32</v>
      </c>
      <c r="AM12" s="12" t="s">
        <v>32</v>
      </c>
      <c r="AN12" s="12" t="s">
        <v>32</v>
      </c>
      <c r="AO12" s="12" t="s">
        <v>32</v>
      </c>
      <c r="AP12" s="12" t="s">
        <v>32</v>
      </c>
      <c r="AQ12" s="12" t="s">
        <v>32</v>
      </c>
      <c r="AR12" s="12" t="s">
        <v>32</v>
      </c>
      <c r="AS12" s="12" t="s">
        <v>32</v>
      </c>
    </row>
    <row r="13" spans="1:45" x14ac:dyDescent="0.2">
      <c r="A13" s="12" t="s">
        <v>36</v>
      </c>
      <c r="B13" s="14">
        <v>490</v>
      </c>
      <c r="C13" s="14">
        <v>1</v>
      </c>
      <c r="D13" s="14">
        <v>2</v>
      </c>
      <c r="E13" s="14">
        <v>3</v>
      </c>
      <c r="F13" s="12" t="s">
        <v>23</v>
      </c>
      <c r="G13" s="12" t="s">
        <v>23</v>
      </c>
      <c r="H13" s="12" t="s">
        <v>23</v>
      </c>
      <c r="I13" s="12" t="s">
        <v>23</v>
      </c>
      <c r="J13" s="12" t="s">
        <v>23</v>
      </c>
      <c r="K13" s="12" t="s">
        <v>23</v>
      </c>
      <c r="L13" s="12" t="s">
        <v>23</v>
      </c>
      <c r="M13" s="12" t="s">
        <v>23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32</v>
      </c>
      <c r="AC13" s="12" t="s">
        <v>32</v>
      </c>
      <c r="AD13" s="12" t="s">
        <v>32</v>
      </c>
      <c r="AE13" s="12" t="s">
        <v>32</v>
      </c>
      <c r="AF13" s="12" t="s">
        <v>32</v>
      </c>
      <c r="AG13" s="12" t="s">
        <v>32</v>
      </c>
      <c r="AH13" s="12" t="s">
        <v>32</v>
      </c>
      <c r="AI13" s="12" t="s">
        <v>32</v>
      </c>
      <c r="AJ13" s="12" t="s">
        <v>32</v>
      </c>
      <c r="AK13" s="12" t="s">
        <v>32</v>
      </c>
      <c r="AL13" s="12" t="s">
        <v>32</v>
      </c>
      <c r="AM13" s="12" t="s">
        <v>32</v>
      </c>
      <c r="AN13" s="12" t="s">
        <v>32</v>
      </c>
      <c r="AO13" s="12" t="s">
        <v>32</v>
      </c>
      <c r="AP13" s="12" t="s">
        <v>32</v>
      </c>
      <c r="AQ13" s="12" t="s">
        <v>32</v>
      </c>
      <c r="AR13" s="12" t="s">
        <v>32</v>
      </c>
      <c r="AS13" s="12" t="s">
        <v>32</v>
      </c>
    </row>
    <row r="14" spans="1:45" x14ac:dyDescent="0.2">
      <c r="A14" s="12" t="s">
        <v>38</v>
      </c>
      <c r="B14" s="14">
        <v>490</v>
      </c>
      <c r="C14" s="14">
        <v>1</v>
      </c>
      <c r="D14" s="14">
        <v>2</v>
      </c>
      <c r="E14" s="14">
        <v>3</v>
      </c>
      <c r="F14" s="12" t="s">
        <v>23</v>
      </c>
      <c r="G14" s="12" t="s">
        <v>23</v>
      </c>
      <c r="H14" s="12" t="s">
        <v>23</v>
      </c>
      <c r="I14" s="12" t="s">
        <v>23</v>
      </c>
      <c r="J14" s="12" t="s">
        <v>23</v>
      </c>
      <c r="K14" s="12" t="s">
        <v>23</v>
      </c>
      <c r="L14" s="12" t="s">
        <v>23</v>
      </c>
      <c r="M14" s="12" t="s">
        <v>23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32</v>
      </c>
      <c r="AC14" s="12" t="s">
        <v>32</v>
      </c>
      <c r="AD14" s="12" t="s">
        <v>32</v>
      </c>
      <c r="AE14" s="12" t="s">
        <v>32</v>
      </c>
      <c r="AF14" s="12" t="s">
        <v>32</v>
      </c>
      <c r="AG14" s="12" t="s">
        <v>32</v>
      </c>
      <c r="AH14" s="12" t="s">
        <v>32</v>
      </c>
      <c r="AI14" s="12" t="s">
        <v>32</v>
      </c>
      <c r="AJ14" s="12" t="s">
        <v>32</v>
      </c>
      <c r="AK14" s="12" t="s">
        <v>32</v>
      </c>
      <c r="AL14" s="12" t="s">
        <v>32</v>
      </c>
      <c r="AM14" s="12" t="s">
        <v>32</v>
      </c>
      <c r="AN14" s="12" t="s">
        <v>32</v>
      </c>
      <c r="AO14" s="12" t="s">
        <v>32</v>
      </c>
      <c r="AP14" s="12" t="s">
        <v>32</v>
      </c>
      <c r="AQ14" s="12" t="s">
        <v>32</v>
      </c>
      <c r="AR14" s="12" t="s">
        <v>32</v>
      </c>
      <c r="AS14" s="12" t="s">
        <v>32</v>
      </c>
    </row>
    <row r="15" spans="1:45" x14ac:dyDescent="0.2">
      <c r="A15" s="12" t="s">
        <v>39</v>
      </c>
      <c r="B15" s="14">
        <v>490</v>
      </c>
      <c r="C15" s="14">
        <v>1</v>
      </c>
      <c r="D15" s="14">
        <v>2</v>
      </c>
      <c r="E15" s="14">
        <v>3</v>
      </c>
      <c r="F15" s="12" t="s">
        <v>23</v>
      </c>
      <c r="G15" s="12" t="s">
        <v>23</v>
      </c>
      <c r="H15" s="12" t="s">
        <v>23</v>
      </c>
      <c r="I15" s="12" t="s">
        <v>23</v>
      </c>
      <c r="J15" s="12" t="s">
        <v>23</v>
      </c>
      <c r="K15" s="12" t="s">
        <v>23</v>
      </c>
      <c r="L15" s="12" t="s">
        <v>23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32</v>
      </c>
      <c r="AC15" s="12" t="s">
        <v>32</v>
      </c>
      <c r="AD15" s="12" t="s">
        <v>32</v>
      </c>
      <c r="AE15" s="12" t="s">
        <v>32</v>
      </c>
      <c r="AF15" s="12" t="s">
        <v>32</v>
      </c>
      <c r="AG15" s="12" t="s">
        <v>32</v>
      </c>
      <c r="AH15" s="12" t="s">
        <v>32</v>
      </c>
      <c r="AI15" s="12" t="s">
        <v>32</v>
      </c>
      <c r="AJ15" s="12" t="s">
        <v>32</v>
      </c>
      <c r="AK15" s="12" t="s">
        <v>32</v>
      </c>
      <c r="AL15" s="12" t="s">
        <v>32</v>
      </c>
      <c r="AM15" s="12" t="s">
        <v>32</v>
      </c>
      <c r="AN15" s="12" t="s">
        <v>32</v>
      </c>
      <c r="AO15" s="12" t="s">
        <v>32</v>
      </c>
      <c r="AP15" s="12" t="s">
        <v>32</v>
      </c>
      <c r="AQ15" s="12" t="s">
        <v>32</v>
      </c>
      <c r="AR15" s="12" t="s">
        <v>32</v>
      </c>
      <c r="AS15" s="12" t="s">
        <v>32</v>
      </c>
    </row>
    <row r="16" spans="1:45" x14ac:dyDescent="0.2">
      <c r="A16" s="12" t="s">
        <v>41</v>
      </c>
      <c r="B16" s="14">
        <v>490</v>
      </c>
      <c r="C16" s="14">
        <v>1</v>
      </c>
      <c r="D16" s="14">
        <v>2</v>
      </c>
      <c r="E16" s="14">
        <v>3</v>
      </c>
      <c r="F16" s="12" t="s">
        <v>23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32</v>
      </c>
      <c r="AC16" s="12" t="s">
        <v>32</v>
      </c>
      <c r="AD16" s="12" t="s">
        <v>32</v>
      </c>
      <c r="AE16" s="12" t="s">
        <v>32</v>
      </c>
      <c r="AF16" s="12" t="s">
        <v>32</v>
      </c>
      <c r="AG16" s="12" t="s">
        <v>32</v>
      </c>
      <c r="AH16" s="12" t="s">
        <v>32</v>
      </c>
      <c r="AI16" s="12" t="s">
        <v>32</v>
      </c>
      <c r="AJ16" s="12" t="s">
        <v>32</v>
      </c>
      <c r="AK16" s="12" t="s">
        <v>32</v>
      </c>
      <c r="AL16" s="12" t="s">
        <v>32</v>
      </c>
      <c r="AM16" s="12" t="s">
        <v>32</v>
      </c>
      <c r="AN16" s="12" t="s">
        <v>32</v>
      </c>
      <c r="AO16" s="12" t="s">
        <v>32</v>
      </c>
      <c r="AP16" s="12" t="s">
        <v>32</v>
      </c>
      <c r="AQ16" s="12" t="s">
        <v>32</v>
      </c>
      <c r="AR16" s="12" t="s">
        <v>32</v>
      </c>
      <c r="AS16" s="12" t="s">
        <v>32</v>
      </c>
    </row>
    <row r="17" spans="1:45" x14ac:dyDescent="0.2">
      <c r="A17" s="12" t="s">
        <v>42</v>
      </c>
      <c r="B17" s="14">
        <v>490</v>
      </c>
      <c r="C17" s="14">
        <v>1</v>
      </c>
      <c r="D17" s="14">
        <v>2</v>
      </c>
      <c r="E17" s="14">
        <v>3</v>
      </c>
      <c r="F17" s="12" t="s">
        <v>23</v>
      </c>
      <c r="G17" s="12" t="s">
        <v>23</v>
      </c>
      <c r="H17" s="12" t="s">
        <v>23</v>
      </c>
      <c r="I17" s="12" t="s">
        <v>23</v>
      </c>
      <c r="J17" s="12" t="s">
        <v>23</v>
      </c>
      <c r="K17" s="12" t="s">
        <v>23</v>
      </c>
      <c r="L17" s="12" t="s">
        <v>23</v>
      </c>
      <c r="M17" s="12" t="s">
        <v>23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32</v>
      </c>
      <c r="AC17" s="12" t="s">
        <v>32</v>
      </c>
      <c r="AD17" s="12" t="s">
        <v>32</v>
      </c>
      <c r="AE17" s="12" t="s">
        <v>32</v>
      </c>
      <c r="AF17" s="12" t="s">
        <v>32</v>
      </c>
      <c r="AG17" s="12" t="s">
        <v>32</v>
      </c>
      <c r="AH17" s="12" t="s">
        <v>32</v>
      </c>
      <c r="AI17" s="12" t="s">
        <v>32</v>
      </c>
      <c r="AJ17" s="12" t="s">
        <v>32</v>
      </c>
      <c r="AK17" s="12" t="s">
        <v>32</v>
      </c>
      <c r="AL17" s="12" t="s">
        <v>32</v>
      </c>
      <c r="AM17" s="12" t="s">
        <v>32</v>
      </c>
      <c r="AN17" s="12" t="s">
        <v>32</v>
      </c>
      <c r="AO17" s="12" t="s">
        <v>32</v>
      </c>
      <c r="AP17" s="12" t="s">
        <v>32</v>
      </c>
      <c r="AQ17" s="12" t="s">
        <v>32</v>
      </c>
      <c r="AR17" s="12" t="s">
        <v>32</v>
      </c>
      <c r="AS17" s="12" t="s">
        <v>32</v>
      </c>
    </row>
    <row r="18" spans="1:45" x14ac:dyDescent="0.2">
      <c r="A18" s="15" t="s">
        <v>45</v>
      </c>
      <c r="B18" s="16">
        <v>520</v>
      </c>
      <c r="C18" s="81" t="s">
        <v>46</v>
      </c>
      <c r="D18" s="15" t="s">
        <v>23</v>
      </c>
      <c r="E18" s="17">
        <v>6</v>
      </c>
      <c r="F18" s="12" t="s">
        <v>32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47</v>
      </c>
      <c r="B19" s="16">
        <v>480</v>
      </c>
      <c r="C19" s="81"/>
      <c r="D19" s="15" t="s">
        <v>23</v>
      </c>
      <c r="E19" s="17">
        <v>6</v>
      </c>
      <c r="F19" s="12" t="s">
        <v>32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50</v>
      </c>
      <c r="B20" s="16">
        <v>480</v>
      </c>
      <c r="C20" s="15" t="s">
        <v>46</v>
      </c>
      <c r="D20" s="15" t="s">
        <v>23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32</v>
      </c>
      <c r="AF20" s="12" t="s">
        <v>32</v>
      </c>
      <c r="AG20" s="12" t="s">
        <v>32</v>
      </c>
      <c r="AH20" s="12" t="s">
        <v>32</v>
      </c>
      <c r="AI20" s="12" t="s">
        <v>32</v>
      </c>
      <c r="AJ20" s="12" t="s">
        <v>32</v>
      </c>
      <c r="AK20" s="12" t="s">
        <v>32</v>
      </c>
      <c r="AL20" s="12" t="s">
        <v>32</v>
      </c>
      <c r="AM20" s="12" t="s">
        <v>32</v>
      </c>
      <c r="AN20" s="12" t="s">
        <v>32</v>
      </c>
      <c r="AO20" s="12" t="s">
        <v>32</v>
      </c>
      <c r="AP20" s="12" t="s">
        <v>32</v>
      </c>
      <c r="AQ20" s="12" t="s">
        <v>32</v>
      </c>
      <c r="AR20" s="12" t="s">
        <v>32</v>
      </c>
      <c r="AS20" s="12" t="s">
        <v>32</v>
      </c>
    </row>
    <row r="21" spans="1:45" ht="14.4" x14ac:dyDescent="0.2">
      <c r="A21" s="15" t="s">
        <v>51</v>
      </c>
      <c r="B21" s="16">
        <v>450</v>
      </c>
      <c r="C21" s="15" t="s">
        <v>46</v>
      </c>
      <c r="D21" s="15" t="s">
        <v>23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32</v>
      </c>
      <c r="AF21" s="12" t="s">
        <v>32</v>
      </c>
      <c r="AG21" s="12" t="s">
        <v>32</v>
      </c>
      <c r="AH21" s="12" t="s">
        <v>32</v>
      </c>
      <c r="AI21" s="12" t="s">
        <v>32</v>
      </c>
      <c r="AJ21" s="12" t="s">
        <v>32</v>
      </c>
      <c r="AK21" s="12" t="s">
        <v>32</v>
      </c>
      <c r="AL21" s="12" t="s">
        <v>32</v>
      </c>
      <c r="AM21" s="12" t="s">
        <v>32</v>
      </c>
      <c r="AN21" s="12" t="s">
        <v>32</v>
      </c>
      <c r="AO21" s="12" t="s">
        <v>32</v>
      </c>
      <c r="AP21" s="12" t="s">
        <v>32</v>
      </c>
      <c r="AQ21" s="12" t="s">
        <v>32</v>
      </c>
      <c r="AR21" s="12" t="s">
        <v>32</v>
      </c>
      <c r="AS21" s="12" t="s">
        <v>32</v>
      </c>
    </row>
    <row r="22" spans="1:45" x14ac:dyDescent="0.2">
      <c r="A22" s="15" t="s">
        <v>54</v>
      </c>
      <c r="B22" s="16">
        <v>520</v>
      </c>
      <c r="C22" s="15" t="s">
        <v>46</v>
      </c>
      <c r="D22" s="15" t="s">
        <v>23</v>
      </c>
      <c r="E22" s="17">
        <v>7</v>
      </c>
      <c r="F22" s="12" t="s">
        <v>32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55</v>
      </c>
      <c r="B23" s="16">
        <v>480</v>
      </c>
      <c r="C23" s="15" t="s">
        <v>46</v>
      </c>
      <c r="D23" s="15" t="s">
        <v>23</v>
      </c>
      <c r="E23" s="17">
        <v>7</v>
      </c>
      <c r="F23" s="12" t="s">
        <v>32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57</v>
      </c>
      <c r="B24" s="16">
        <v>480</v>
      </c>
      <c r="C24" s="15" t="s">
        <v>46</v>
      </c>
      <c r="D24" s="15" t="s">
        <v>23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24</v>
      </c>
      <c r="AG24" s="12" t="s">
        <v>24</v>
      </c>
      <c r="AH24" s="12" t="s">
        <v>24</v>
      </c>
      <c r="AI24" s="12" t="s">
        <v>24</v>
      </c>
      <c r="AJ24" s="12" t="s">
        <v>24</v>
      </c>
      <c r="AK24" s="12" t="s">
        <v>24</v>
      </c>
      <c r="AL24" s="12" t="s">
        <v>24</v>
      </c>
      <c r="AM24" s="12" t="s">
        <v>24</v>
      </c>
      <c r="AN24" s="12" t="s">
        <v>24</v>
      </c>
      <c r="AO24" s="12" t="s">
        <v>24</v>
      </c>
      <c r="AP24" s="12" t="s">
        <v>24</v>
      </c>
      <c r="AQ24" s="12" t="s">
        <v>24</v>
      </c>
      <c r="AR24" s="12" t="s">
        <v>24</v>
      </c>
      <c r="AS24" s="12" t="s">
        <v>24</v>
      </c>
    </row>
    <row r="25" spans="1:45" ht="14.4" x14ac:dyDescent="0.2">
      <c r="A25" s="15" t="s">
        <v>58</v>
      </c>
      <c r="B25" s="16">
        <v>450</v>
      </c>
      <c r="C25" s="15" t="s">
        <v>46</v>
      </c>
      <c r="D25" s="15" t="s">
        <v>23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24</v>
      </c>
      <c r="AG25" s="12" t="s">
        <v>24</v>
      </c>
      <c r="AH25" s="12" t="s">
        <v>24</v>
      </c>
      <c r="AI25" s="12" t="s">
        <v>24</v>
      </c>
      <c r="AJ25" s="12" t="s">
        <v>24</v>
      </c>
      <c r="AK25" s="12" t="s">
        <v>24</v>
      </c>
      <c r="AL25" s="12" t="s">
        <v>24</v>
      </c>
      <c r="AM25" s="12" t="s">
        <v>24</v>
      </c>
      <c r="AN25" s="12" t="s">
        <v>24</v>
      </c>
      <c r="AO25" s="12" t="s">
        <v>24</v>
      </c>
      <c r="AP25" s="12" t="s">
        <v>24</v>
      </c>
      <c r="AQ25" s="12" t="s">
        <v>24</v>
      </c>
      <c r="AR25" s="12" t="s">
        <v>24</v>
      </c>
      <c r="AS25" s="12" t="s">
        <v>24</v>
      </c>
    </row>
    <row r="26" spans="1:45" x14ac:dyDescent="0.2">
      <c r="A26" s="15" t="s">
        <v>60</v>
      </c>
      <c r="B26" s="16">
        <v>520</v>
      </c>
      <c r="C26" s="15" t="s">
        <v>46</v>
      </c>
      <c r="D26" s="15" t="s">
        <v>23</v>
      </c>
      <c r="E26" s="16">
        <v>6</v>
      </c>
      <c r="F26" s="12" t="s">
        <v>23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61</v>
      </c>
      <c r="B27" s="16">
        <v>480</v>
      </c>
      <c r="C27" s="15" t="s">
        <v>46</v>
      </c>
      <c r="D27" s="15" t="s">
        <v>23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23</v>
      </c>
      <c r="AE27" s="12" t="s">
        <v>23</v>
      </c>
      <c r="AF27" s="12" t="s">
        <v>23</v>
      </c>
      <c r="AG27" s="12" t="s">
        <v>23</v>
      </c>
      <c r="AH27" s="12" t="s">
        <v>23</v>
      </c>
      <c r="AI27" s="12" t="s">
        <v>23</v>
      </c>
      <c r="AJ27" s="12" t="s">
        <v>23</v>
      </c>
      <c r="AK27" s="12" t="s">
        <v>23</v>
      </c>
      <c r="AL27" s="12" t="s">
        <v>23</v>
      </c>
      <c r="AM27" s="12" t="s">
        <v>23</v>
      </c>
      <c r="AN27" s="12" t="s">
        <v>23</v>
      </c>
      <c r="AO27" s="12" t="s">
        <v>23</v>
      </c>
      <c r="AP27" s="12" t="s">
        <v>23</v>
      </c>
      <c r="AQ27" s="12" t="s">
        <v>23</v>
      </c>
      <c r="AR27" s="12" t="s">
        <v>23</v>
      </c>
      <c r="AS27" s="12" t="s">
        <v>23</v>
      </c>
    </row>
    <row r="28" spans="1:45" x14ac:dyDescent="0.2">
      <c r="A28" s="15" t="s">
        <v>62</v>
      </c>
      <c r="B28" s="16">
        <v>520</v>
      </c>
      <c r="C28" s="15" t="s">
        <v>46</v>
      </c>
      <c r="D28" s="15" t="s">
        <v>23</v>
      </c>
      <c r="E28" s="16">
        <v>7</v>
      </c>
      <c r="F28" s="12" t="s">
        <v>23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63</v>
      </c>
      <c r="B29" s="20">
        <v>480</v>
      </c>
      <c r="C29" s="19" t="s">
        <v>46</v>
      </c>
      <c r="D29" s="19" t="s">
        <v>23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23</v>
      </c>
      <c r="AG29" s="22" t="s">
        <v>23</v>
      </c>
      <c r="AH29" s="22" t="s">
        <v>23</v>
      </c>
      <c r="AI29" s="22" t="s">
        <v>23</v>
      </c>
      <c r="AJ29" s="22" t="s">
        <v>23</v>
      </c>
      <c r="AK29" s="22" t="s">
        <v>23</v>
      </c>
      <c r="AL29" s="22" t="s">
        <v>23</v>
      </c>
      <c r="AM29" s="22" t="s">
        <v>23</v>
      </c>
      <c r="AN29" s="22" t="s">
        <v>23</v>
      </c>
      <c r="AO29" s="22" t="s">
        <v>23</v>
      </c>
      <c r="AP29" s="22" t="s">
        <v>23</v>
      </c>
      <c r="AQ29" s="22" t="s">
        <v>23</v>
      </c>
      <c r="AR29" s="22" t="s">
        <v>23</v>
      </c>
      <c r="AS29" s="22" t="s">
        <v>23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71</v>
      </c>
      <c r="B35" s="1" t="s">
        <v>72</v>
      </c>
      <c r="C35" s="1" t="s">
        <v>73</v>
      </c>
      <c r="D35" s="1" t="s">
        <v>74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75</v>
      </c>
      <c r="C36" s="25">
        <v>1</v>
      </c>
      <c r="D36" s="1" t="s">
        <v>76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77</v>
      </c>
      <c r="C37" s="25">
        <v>0.2</v>
      </c>
      <c r="D37" s="1" t="s">
        <v>78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2021-11-08T03:10:51Z</cp:lastPrinted>
  <dcterms:created xsi:type="dcterms:W3CDTF">2003-08-29T02:24:10Z</dcterms:created>
  <dcterms:modified xsi:type="dcterms:W3CDTF">2021-11-08T03:10:59Z</dcterms:modified>
</cp:coreProperties>
</file>