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2.胴部（溶接部算入）/"/>
    </mc:Choice>
  </mc:AlternateContent>
  <xr:revisionPtr revIDLastSave="4" documentId="11_C03CD387976A6A6F36A4A1D12557DD03807E6138" xr6:coauthVersionLast="47" xr6:coauthVersionMax="47" xr10:uidLastSave="{6CA79E86-21B6-4CA4-87E7-F26CAA20AD84}"/>
  <bookViews>
    <workbookView xWindow="1416" yWindow="1992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6" i="2" l="1"/>
  <c r="AA86" i="2"/>
  <c r="W86" i="2"/>
  <c r="AE78" i="2"/>
  <c r="AA78" i="2"/>
  <c r="W78" i="2"/>
  <c r="AE76" i="2"/>
  <c r="AA76" i="2"/>
  <c r="W76" i="2"/>
  <c r="AE72" i="2"/>
  <c r="AA72" i="2"/>
  <c r="W72" i="2"/>
  <c r="AE60" i="2"/>
  <c r="AE64" i="2" s="1"/>
  <c r="AA60" i="2"/>
  <c r="AA64" i="2" s="1"/>
  <c r="W60" i="2"/>
  <c r="W64" i="2" s="1"/>
  <c r="AE36" i="2"/>
  <c r="AE46" i="2" s="1"/>
  <c r="AA36" i="2"/>
  <c r="AA56" i="2" s="1"/>
  <c r="W36" i="2"/>
  <c r="W56" i="2" s="1"/>
  <c r="AA66" i="2" l="1"/>
  <c r="AA90" i="2" s="1"/>
  <c r="AA46" i="2"/>
  <c r="AA68" i="2" s="1"/>
  <c r="AA74" i="2"/>
  <c r="AA94" i="2" s="1"/>
  <c r="W74" i="2"/>
  <c r="W96" i="2" s="1"/>
  <c r="AE56" i="2"/>
  <c r="AE74" i="2" s="1"/>
  <c r="W66" i="2"/>
  <c r="W90" i="2" s="1"/>
  <c r="W46" i="2"/>
  <c r="S86" i="2"/>
  <c r="S78" i="2"/>
  <c r="S76" i="2"/>
  <c r="S72" i="2"/>
  <c r="AA88" i="2" l="1"/>
  <c r="AE96" i="2"/>
  <c r="AE104" i="2"/>
  <c r="AE100" i="2"/>
  <c r="AE94" i="2"/>
  <c r="AA96" i="2"/>
  <c r="AA104" i="2"/>
  <c r="AA100" i="2"/>
  <c r="AE66" i="2"/>
  <c r="W104" i="2"/>
  <c r="W100" i="2"/>
  <c r="W94" i="2"/>
  <c r="AA92" i="2"/>
  <c r="W68" i="2"/>
  <c r="W88" i="2"/>
  <c r="W92" i="2"/>
  <c r="S60" i="2"/>
  <c r="S36" i="2"/>
  <c r="S46" i="2" s="1"/>
  <c r="AA106" i="2" l="1"/>
  <c r="AA108" i="2" s="1"/>
  <c r="W106" i="2"/>
  <c r="W108" i="2" s="1"/>
  <c r="AE68" i="2"/>
  <c r="AE92" i="2"/>
  <c r="AE90" i="2"/>
  <c r="AE88" i="2"/>
  <c r="S64" i="2"/>
  <c r="S56" i="2"/>
  <c r="S74" i="2" s="1"/>
  <c r="AE106" i="2" l="1"/>
  <c r="AE108" i="2" s="1"/>
  <c r="S104" i="2"/>
  <c r="S100" i="2"/>
  <c r="S94" i="2"/>
  <c r="S96" i="2"/>
  <c r="S66" i="2"/>
  <c r="S68" i="2" s="1"/>
  <c r="S90" i="2" l="1"/>
  <c r="S92" i="2"/>
  <c r="S88" i="2"/>
  <c r="S106" i="2" l="1"/>
  <c r="S108" i="2" s="1"/>
</calcChain>
</file>

<file path=xl/sharedStrings.xml><?xml version="1.0" encoding="utf-8"?>
<sst xmlns="http://schemas.openxmlformats.org/spreadsheetml/2006/main" count="569" uniqueCount="128">
  <si>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</si>
  <si>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</si>
  <si>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</si>
  <si>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</si>
  <si>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</si>
  <si>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</si>
  <si>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</si>
  <si>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</si>
  <si>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</si>
  <si>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</si>
  <si>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</si>
  <si>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</si>
  <si>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θ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</si>
  <si>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</si>
  <si>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</si>
  <si>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</si>
  <si>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</si>
  <si>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</si>
  <si>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</si>
  <si>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</si>
  <si>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</si>
  <si>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</si>
  <si>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</si>
  <si>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</si>
  <si>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</si>
  <si>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</si>
  <si>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</si>
  <si>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</si>
  <si>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</si>
  <si>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</si>
  <si>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</si>
  <si>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</si>
  <si>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</si>
  <si>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</si>
  <si>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</si>
  <si>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</si>
  <si>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</si>
  <si>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</si>
  <si>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</si>
  <si>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</si>
  <si>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</si>
  <si>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</si>
  <si>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</si>
  <si>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</si>
  <si>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</si>
  <si>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</si>
  <si>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</si>
  <si>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</si>
  <si>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</si>
  <si>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</si>
  <si>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</si>
  <si>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</si>
  <si>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</si>
  <si>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</si>
  <si>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</si>
  <si>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</si>
  <si>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</si>
  <si>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</si>
  <si>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</si>
  <si>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</si>
  <si>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</si>
  <si>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</si>
  <si>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</si>
  <si>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</si>
  <si>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</si>
  <si>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</si>
  <si>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</si>
  <si>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</si>
  <si>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</si>
  <si>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</si>
  <si>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</si>
  <si>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</si>
  <si>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</si>
  <si>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</si>
  <si>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</si>
  <si>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</si>
  <si>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</si>
  <si>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</si>
  <si>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</si>
  <si>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</si>
  <si>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円錐胴の頂角の1/2の角度(°)</t>
    <rPh sb="0" eb="2">
      <t>エンスイ</t>
    </rPh>
    <rPh sb="2" eb="3">
      <t>ドウ</t>
    </rPh>
    <rPh sb="4" eb="6">
      <t>チョウカク</t>
    </rPh>
    <rPh sb="11" eb="13">
      <t>カクド</t>
    </rPh>
    <phoneticPr fontId="1"/>
  </si>
  <si>
    <t>継目のない円錐胴として求めた最小厚さ(mm)</t>
    <rPh sb="0" eb="2">
      <t>ツギメ</t>
    </rPh>
    <rPh sb="5" eb="7">
      <t>エンスイ</t>
    </rPh>
    <rPh sb="7" eb="8">
      <t>ドウ</t>
    </rPh>
    <rPh sb="11" eb="12">
      <t>モト</t>
    </rPh>
    <rPh sb="14" eb="16">
      <t>サイショウ</t>
    </rPh>
    <rPh sb="16" eb="17">
      <t>アツ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</si>
  <si>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</si>
  <si>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</si>
  <si>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円錐胴の厚さ(mm)</t>
    <rPh sb="0" eb="2">
      <t>エンスイ</t>
    </rPh>
    <rPh sb="2" eb="3">
      <t>ドウ</t>
    </rPh>
    <rPh sb="4" eb="5">
      <t>アツ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</si>
  <si>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</si>
  <si>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</si>
  <si>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</si>
  <si>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</si>
  <si>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</si>
  <si>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</si>
  <si>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</si>
  <si>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</si>
  <si>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</si>
  <si>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</si>
  <si>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</si>
  <si>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</si>
  <si>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</si>
  <si>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</si>
  <si>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</si>
  <si>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</si>
  <si>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</si>
  <si>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</si>
  <si>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</si>
  <si>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材質3</t>
    <rPh sb="0" eb="2">
      <t>ザイシツ</t>
    </rPh>
    <phoneticPr fontId="1"/>
  </si>
  <si>
    <t>fr1</t>
    <phoneticPr fontId="1"/>
  </si>
  <si>
    <t>強め材の材質</t>
    <phoneticPr fontId="1"/>
  </si>
  <si>
    <t>fr2</t>
    <phoneticPr fontId="1"/>
  </si>
  <si>
    <t>L3</t>
    <phoneticPr fontId="1"/>
  </si>
  <si>
    <t>L4</t>
    <phoneticPr fontId="1"/>
  </si>
  <si>
    <t>補強板幅1(mm)</t>
    <rPh sb="0" eb="2">
      <t>ホキョウ</t>
    </rPh>
    <rPh sb="2" eb="3">
      <t>イタ</t>
    </rPh>
    <rPh sb="3" eb="4">
      <t>ハバ</t>
    </rPh>
    <phoneticPr fontId="1"/>
  </si>
  <si>
    <t>補強板幅2(mm)</t>
    <rPh sb="0" eb="2">
      <t>ホキョウ</t>
    </rPh>
    <rPh sb="2" eb="3">
      <t>イタ</t>
    </rPh>
    <rPh sb="3" eb="4">
      <t>ハバ</t>
    </rPh>
    <phoneticPr fontId="1"/>
  </si>
  <si>
    <t>te</t>
    <phoneticPr fontId="1"/>
  </si>
  <si>
    <t>補強板厚さ(mm)</t>
    <rPh sb="0" eb="2">
      <t>ホキョウ</t>
    </rPh>
    <rPh sb="2" eb="3">
      <t>イタ</t>
    </rPh>
    <rPh sb="3" eb="4">
      <t>アツ</t>
    </rPh>
    <phoneticPr fontId="1"/>
  </si>
  <si>
    <t>A4</t>
    <phoneticPr fontId="1"/>
  </si>
  <si>
    <t>A5</t>
    <phoneticPr fontId="1"/>
  </si>
  <si>
    <t>追加補強の断面積(mm2)</t>
    <rPh sb="0" eb="2">
      <t>ツイカ</t>
    </rPh>
    <rPh sb="2" eb="4">
      <t>ホキョウ</t>
    </rPh>
    <rPh sb="5" eb="8">
      <t>ダンメンセキ</t>
    </rPh>
    <phoneticPr fontId="1"/>
  </si>
  <si>
    <t>σp</t>
    <phoneticPr fontId="1"/>
  </si>
  <si>
    <t>A6</t>
    <phoneticPr fontId="1"/>
  </si>
  <si>
    <t>A7</t>
    <phoneticPr fontId="1"/>
  </si>
  <si>
    <t>内圧円錐胴にある穴の補強　追加補強－有</t>
    <phoneticPr fontId="1"/>
  </si>
  <si>
    <t>圧力容器構造規格　第33条1項（ア） ＪＩＳＢ8265　附属書F.6-a),F.7,F.8</t>
    <phoneticPr fontId="1"/>
  </si>
  <si>
    <t>A6'</t>
    <phoneticPr fontId="1"/>
  </si>
  <si>
    <t>A7'</t>
    <phoneticPr fontId="1"/>
  </si>
  <si>
    <t>溶接部の脚長(mm)</t>
    <rPh sb="0" eb="2">
      <t>ヨウセツ</t>
    </rPh>
    <rPh sb="2" eb="3">
      <t>ブ</t>
    </rPh>
    <rPh sb="4" eb="6">
      <t>キャクチョウ</t>
    </rPh>
    <phoneticPr fontId="1"/>
  </si>
  <si>
    <t>補強に有効な断面積(A1+A2+A3+A4+A5+A6+A7)(mm)</t>
    <rPh sb="0" eb="2">
      <t>ホキョウ</t>
    </rPh>
    <rPh sb="3" eb="5">
      <t>ユウコウ</t>
    </rPh>
    <rPh sb="6" eb="9">
      <t>ダンメンセキ</t>
    </rPh>
    <phoneticPr fontId="1"/>
  </si>
  <si>
    <t>A6'×A6'×fr2</t>
    <phoneticPr fontId="1"/>
  </si>
  <si>
    <t>A7'×A7'×fr2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</si>
</sst>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2" fillId="0" borderId="0" xfId="0" applyFont="1" applyAlignment="1" applyProtection="1">
      <alignment shrinkToFit="1"/>
    </xf>
    <xf numFmtId="0" fontId="2" fillId="0" borderId="0" xfId="0" applyFont="1" applyBorder="1" applyProtection="1"/>
    <xf numFmtId="0" fontId="10" fillId="0" borderId="20" xfId="0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𝑐𝑜𝑠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1−0.6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𝑃𝐷𝑖/(2𝑐𝑜𝑠𝜃(𝜎𝑎𝜂1−0.6𝑃))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183174</xdr:colOff>
      <xdr:row>17</xdr:row>
      <xdr:rowOff>29307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4=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3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2" name="テキスト ボックス 31"/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𝐴4=(𝑡𝑒×𝐿3)×𝑓𝑟2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20</xdr:row>
      <xdr:rowOff>51289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5=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4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3" name="テキスト ボックス 32"/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𝐴5=(𝑡𝑒×𝐿4)×𝑓𝑟2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27144</xdr:colOff>
          <xdr:row>8</xdr:row>
          <xdr:rowOff>19878</xdr:rowOff>
        </xdr:from>
        <xdr:to>
          <xdr:col>33</xdr:col>
          <xdr:colOff>133515</xdr:colOff>
          <xdr:row>22</xdr:row>
          <xdr:rowOff>70568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2982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36" width="2.6640625" style="1" customWidth="1"/>
    <col min="37" max="136" width="2.6640625" style="2" customWidth="1"/>
    <col min="137" max="16384" width="9" style="2"/>
  </cols>
  <sheetData>
    <row r="1" spans="3:57" ht="12.9" customHeight="1" x14ac:dyDescent="0.2"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6"/>
      <c r="BE1" s="26"/>
    </row>
    <row r="2" spans="3:57" ht="12.9" customHeight="1" x14ac:dyDescent="0.2">
      <c r="C2" s="59" t="s">
        <v>120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6"/>
      <c r="BE2" s="26"/>
    </row>
    <row r="3" spans="3:57" ht="12.9" customHeight="1" x14ac:dyDescent="0.2"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1"/>
    </row>
    <row r="4" spans="3:57" ht="12.9" customHeight="1" x14ac:dyDescent="0.2">
      <c r="C4" s="59" t="s">
        <v>121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</row>
    <row r="5" spans="3:57" ht="12.9" customHeight="1" x14ac:dyDescent="0.2"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1"/>
    </row>
    <row r="6" spans="3:57" ht="9.9" customHeight="1" x14ac:dyDescent="0.2"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3:57" ht="9.9" customHeight="1" x14ac:dyDescent="0.2"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5"/>
    </row>
    <row r="8" spans="3:57" ht="9.9" customHeight="1" x14ac:dyDescent="0.2"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</row>
    <row r="9" spans="3:57" ht="9.9" customHeight="1" x14ac:dyDescent="0.2"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</row>
    <row r="10" spans="3:57" ht="9.9" customHeight="1" x14ac:dyDescent="0.2"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5"/>
    </row>
    <row r="11" spans="3:57" ht="9.9" customHeight="1" x14ac:dyDescent="0.2"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</row>
    <row r="12" spans="3:57" ht="9.9" customHeight="1" x14ac:dyDescent="0.2"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</row>
    <row r="13" spans="3:57" ht="9.9" customHeight="1" x14ac:dyDescent="0.2"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</row>
    <row r="14" spans="3:57" ht="9.9" customHeight="1" x14ac:dyDescent="0.2"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</row>
    <row r="15" spans="3:57" ht="9.9" customHeight="1" x14ac:dyDescent="0.2"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</row>
    <row r="16" spans="3:57" ht="9.9" customHeight="1" x14ac:dyDescent="0.2"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</row>
    <row r="17" spans="3:34" ht="9.9" customHeight="1" x14ac:dyDescent="0.2"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</row>
    <row r="18" spans="3:34" ht="9.9" customHeight="1" x14ac:dyDescent="0.2"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</row>
    <row r="19" spans="3:34" ht="9.9" customHeight="1" x14ac:dyDescent="0.2"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5"/>
    </row>
    <row r="20" spans="3:34" ht="9.9" customHeight="1" x14ac:dyDescent="0.2"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</row>
    <row r="21" spans="3:34" ht="9.9" customHeight="1" x14ac:dyDescent="0.2"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5"/>
    </row>
    <row r="22" spans="3:34" ht="9.9" customHeight="1" x14ac:dyDescent="0.2"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</row>
    <row r="23" spans="3:34" ht="9.9" customHeight="1" x14ac:dyDescent="0.2"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</row>
    <row r="24" spans="3:34" ht="9.9" customHeight="1" x14ac:dyDescent="0.2">
      <c r="C24" s="28" t="s">
        <v>34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62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</row>
    <row r="25" spans="3:34" ht="9.9" customHeight="1" x14ac:dyDescent="0.2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</row>
    <row r="26" spans="3:34" ht="9.9" customHeight="1" x14ac:dyDescent="0.2">
      <c r="C26" s="28" t="s">
        <v>37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62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</row>
    <row r="27" spans="3:34" ht="9.9" customHeight="1" x14ac:dyDescent="0.2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2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</row>
    <row r="28" spans="3:34" ht="9.9" customHeight="1" x14ac:dyDescent="0.2">
      <c r="C28" s="28" t="s">
        <v>40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2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4"/>
    </row>
    <row r="29" spans="3:34" ht="9.9" customHeight="1" x14ac:dyDescent="0.2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6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4"/>
    </row>
    <row r="30" spans="3:34" ht="9.9" customHeight="1" x14ac:dyDescent="0.2">
      <c r="C30" s="28" t="s">
        <v>43</v>
      </c>
      <c r="D30" s="28"/>
      <c r="E30" s="28"/>
      <c r="F30" s="28" t="s">
        <v>44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</row>
    <row r="31" spans="3:34" ht="9.9" customHeight="1" x14ac:dyDescent="0.2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4"/>
    </row>
    <row r="32" spans="3:34" ht="9.9" customHeight="1" x14ac:dyDescent="0.2">
      <c r="C32" s="28" t="s">
        <v>48</v>
      </c>
      <c r="D32" s="28"/>
      <c r="E32" s="28"/>
      <c r="F32" s="28" t="s">
        <v>49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4"/>
    </row>
    <row r="33" spans="2:34" ht="9.9" customHeight="1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6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4"/>
    </row>
    <row r="34" spans="2:34" ht="9.9" customHeight="1" x14ac:dyDescent="0.2">
      <c r="C34" s="28" t="s">
        <v>52</v>
      </c>
      <c r="D34" s="28"/>
      <c r="E34" s="28"/>
      <c r="F34" s="28" t="s">
        <v>53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6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</row>
    <row r="35" spans="2:34" ht="9.9" customHeight="1" x14ac:dyDescent="0.2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6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</row>
    <row r="36" spans="2:34" ht="9.9" customHeight="1" x14ac:dyDescent="0.2">
      <c r="C36" s="28" t="s">
        <v>56</v>
      </c>
      <c r="D36" s="28"/>
      <c r="E36" s="28"/>
      <c r="F36" s="65" t="s">
        <v>88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29" t="str">
        <f>IFERROR(VLOOKUP(S34,計算用データ!$A$3:$AS$29,MATCH(S32,計算用データ!$A$3:$AS$3,0),FALSE),"0")</f>
        <v>0</v>
      </c>
      <c r="T36" s="30"/>
      <c r="U36" s="30"/>
      <c r="V36" s="30"/>
      <c r="W36" s="30" t="str">
        <f>IFERROR(VLOOKUP(W34,計算用データ!$A$3:$AS$29,MATCH(W32,計算用データ!$A$3:$AS$3,0),FALSE),"0")</f>
        <v>0</v>
      </c>
      <c r="X36" s="30"/>
      <c r="Y36" s="30"/>
      <c r="Z36" s="30"/>
      <c r="AA36" s="30" t="str">
        <f>IFERROR(VLOOKUP(AA34,計算用データ!$A$3:$AS$29,MATCH(AA32,計算用データ!$A$3:$AS$3,0),FALSE),"0")</f>
        <v>0</v>
      </c>
      <c r="AB36" s="30"/>
      <c r="AC36" s="30"/>
      <c r="AD36" s="30"/>
      <c r="AE36" s="30" t="str">
        <f>IFERROR(VLOOKUP(AE34,計算用データ!$A$3:$AS$29,MATCH(AE32,計算用データ!$A$3:$AS$3,0),FALSE),"0")</f>
        <v>0</v>
      </c>
      <c r="AF36" s="30"/>
      <c r="AG36" s="30"/>
      <c r="AH36" s="31"/>
    </row>
    <row r="37" spans="2:34" ht="9.9" customHeight="1" x14ac:dyDescent="0.2">
      <c r="C37" s="28"/>
      <c r="D37" s="28"/>
      <c r="E37" s="28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29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</row>
    <row r="38" spans="2:34" ht="9.9" customHeight="1" x14ac:dyDescent="0.2">
      <c r="B38" s="18"/>
      <c r="C38" s="28" t="s">
        <v>15</v>
      </c>
      <c r="D38" s="28"/>
      <c r="E38" s="28"/>
      <c r="F38" s="28" t="s">
        <v>59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/>
    </row>
    <row r="39" spans="2:34" ht="9.9" customHeight="1" x14ac:dyDescent="0.2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</row>
    <row r="40" spans="2:34" ht="9.9" customHeight="1" x14ac:dyDescent="0.2">
      <c r="C40" s="28" t="s">
        <v>65</v>
      </c>
      <c r="D40" s="28"/>
      <c r="E40" s="28"/>
      <c r="F40" s="28" t="s">
        <v>66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</row>
    <row r="41" spans="2:34" ht="9.9" customHeight="1" x14ac:dyDescent="0.2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6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4"/>
    </row>
    <row r="42" spans="2:34" ht="9.9" customHeight="1" x14ac:dyDescent="0.2">
      <c r="C42" s="28" t="s">
        <v>12</v>
      </c>
      <c r="D42" s="28"/>
      <c r="E42" s="28"/>
      <c r="F42" s="28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6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4"/>
    </row>
    <row r="43" spans="2:34" ht="9.9" customHeight="1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6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</row>
    <row r="44" spans="2:34" ht="9.9" customHeight="1" x14ac:dyDescent="0.2">
      <c r="C44" s="28" t="s">
        <v>69</v>
      </c>
      <c r="D44" s="28"/>
      <c r="E44" s="28"/>
      <c r="F44" s="28" t="s">
        <v>70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6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</row>
    <row r="45" spans="2:34" ht="9.9" customHeight="1" x14ac:dyDescent="0.2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</row>
    <row r="46" spans="2:34" ht="9.9" customHeight="1" x14ac:dyDescent="0.2">
      <c r="C46" s="28" t="s">
        <v>82</v>
      </c>
      <c r="D46" s="28"/>
      <c r="E46" s="28"/>
      <c r="F46" s="66" t="s">
        <v>81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72" t="str">
        <f>IFERROR(ROUNDDOWN((S30*S40)/((2*COS(S42*PI()/180))*(S36*S38-0.6*S30)),2),"")</f>
        <v/>
      </c>
      <c r="T46" s="73"/>
      <c r="U46" s="73"/>
      <c r="V46" s="73"/>
      <c r="W46" s="73" t="str">
        <f t="shared" ref="W46" si="0">IFERROR(ROUNDDOWN((W30*W40)/((2*COS(W42*PI()/180))*(W36*W38-0.6*W30)),2),"")</f>
        <v/>
      </c>
      <c r="X46" s="73"/>
      <c r="Y46" s="73"/>
      <c r="Z46" s="73"/>
      <c r="AA46" s="73" t="str">
        <f t="shared" ref="AA46" si="1">IFERROR(ROUNDDOWN((AA30*AA40)/((2*COS(AA42*PI()/180))*(AA36*AA38-0.6*AA30)),2),"")</f>
        <v/>
      </c>
      <c r="AB46" s="73"/>
      <c r="AC46" s="73"/>
      <c r="AD46" s="73"/>
      <c r="AE46" s="73" t="str">
        <f t="shared" ref="AE46" si="2">IFERROR(ROUNDDOWN((AE30*AE40)/((2*COS(AE42*PI()/180))*(AE36*AE38-0.6*AE30)),2),"")</f>
        <v/>
      </c>
      <c r="AF46" s="73"/>
      <c r="AG46" s="73"/>
      <c r="AH46" s="74"/>
    </row>
    <row r="47" spans="2:34" ht="9.9" customHeight="1" x14ac:dyDescent="0.2">
      <c r="C47" s="28"/>
      <c r="D47" s="28"/>
      <c r="E47" s="28"/>
      <c r="F47" s="6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2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4"/>
    </row>
    <row r="48" spans="2:34" ht="9.9" customHeight="1" x14ac:dyDescent="0.2">
      <c r="C48" s="28" t="s">
        <v>0</v>
      </c>
      <c r="D48" s="28"/>
      <c r="E48" s="28"/>
      <c r="F48" s="28" t="s">
        <v>84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62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4"/>
    </row>
    <row r="49" spans="3:57" ht="9.9" customHeight="1" x14ac:dyDescent="0.2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62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</row>
    <row r="50" spans="3:57" ht="9.9" customHeight="1" x14ac:dyDescent="0.2">
      <c r="C50" s="28" t="s">
        <v>1</v>
      </c>
      <c r="D50" s="28"/>
      <c r="E50" s="28"/>
      <c r="F50" s="28" t="s">
        <v>83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62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4"/>
    </row>
    <row r="51" spans="3:57" ht="9.9" customHeight="1" x14ac:dyDescent="0.2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62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4"/>
    </row>
    <row r="52" spans="3:57" ht="9.9" customHeight="1" x14ac:dyDescent="0.2">
      <c r="C52" s="28" t="s">
        <v>85</v>
      </c>
      <c r="D52" s="28"/>
      <c r="E52" s="28"/>
      <c r="F52" s="75" t="s">
        <v>86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  <c r="S52" s="62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4"/>
    </row>
    <row r="53" spans="3:57" ht="9.9" customHeight="1" x14ac:dyDescent="0.2">
      <c r="C53" s="28"/>
      <c r="D53" s="28"/>
      <c r="E53" s="28"/>
      <c r="F53" s="78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80"/>
      <c r="S53" s="62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4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3:57" ht="9.9" customHeight="1" x14ac:dyDescent="0.2">
      <c r="C54" s="28" t="s">
        <v>2</v>
      </c>
      <c r="D54" s="28"/>
      <c r="E54" s="28"/>
      <c r="F54" s="81" t="s">
        <v>87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62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3:57" ht="9.9" customHeight="1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6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3:57" ht="9.9" customHeight="1" x14ac:dyDescent="0.2">
      <c r="C56" s="28" t="s">
        <v>3</v>
      </c>
      <c r="D56" s="28"/>
      <c r="E56" s="28"/>
      <c r="F56" s="66" t="s">
        <v>89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8"/>
      <c r="S56" s="29" t="str">
        <f>S36</f>
        <v>0</v>
      </c>
      <c r="T56" s="30"/>
      <c r="U56" s="30"/>
      <c r="V56" s="30"/>
      <c r="W56" s="30" t="str">
        <f t="shared" ref="W56" si="3">W36</f>
        <v>0</v>
      </c>
      <c r="X56" s="30"/>
      <c r="Y56" s="30"/>
      <c r="Z56" s="30"/>
      <c r="AA56" s="30" t="str">
        <f t="shared" ref="AA56" si="4">AA36</f>
        <v>0</v>
      </c>
      <c r="AB56" s="30"/>
      <c r="AC56" s="30"/>
      <c r="AD56" s="30"/>
      <c r="AE56" s="30" t="str">
        <f t="shared" ref="AE56" si="5">AE36</f>
        <v>0</v>
      </c>
      <c r="AF56" s="30"/>
      <c r="AG56" s="30"/>
      <c r="AH56" s="3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3:57" ht="9.9" customHeight="1" x14ac:dyDescent="0.2">
      <c r="C57" s="28"/>
      <c r="D57" s="28"/>
      <c r="E57" s="28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29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/>
      <c r="AK57" s="1"/>
      <c r="AL57" s="1"/>
      <c r="AM57" s="1"/>
      <c r="AN57" s="1"/>
      <c r="AO57" s="1"/>
      <c r="AP57" s="1"/>
      <c r="AQ57" s="1"/>
      <c r="AR57" s="1"/>
      <c r="AS57" s="1"/>
      <c r="AT57" s="26"/>
      <c r="AU57" s="26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3:57" ht="9.9" customHeight="1" x14ac:dyDescent="0.2">
      <c r="C58" s="28" t="s">
        <v>90</v>
      </c>
      <c r="D58" s="28"/>
      <c r="E58" s="28"/>
      <c r="F58" s="28" t="s">
        <v>14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3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K58" s="1"/>
      <c r="AL58" s="1"/>
      <c r="AM58" s="1"/>
      <c r="AN58" s="1"/>
      <c r="AO58" s="1"/>
      <c r="AP58" s="1"/>
      <c r="AQ58" s="1"/>
      <c r="AR58" s="1"/>
      <c r="AS58" s="1"/>
      <c r="AT58" s="26"/>
      <c r="AU58" s="26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3:57" ht="9.9" customHeight="1" x14ac:dyDescent="0.2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3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3:57" ht="9.9" customHeight="1" x14ac:dyDescent="0.2">
      <c r="C60" s="28" t="s">
        <v>4</v>
      </c>
      <c r="D60" s="28"/>
      <c r="E60" s="28"/>
      <c r="F60" s="66" t="s">
        <v>89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8"/>
      <c r="S60" s="29" t="str">
        <f>IFERROR(VLOOKUP(S58,計算用データ!$A$3:$AS$29,MATCH(S32,計算用データ!$A$3:$AS$3,0),FALSE),"0")</f>
        <v>0</v>
      </c>
      <c r="T60" s="30"/>
      <c r="U60" s="30"/>
      <c r="V60" s="30"/>
      <c r="W60" s="30" t="str">
        <f>IFERROR(VLOOKUP(W58,計算用データ!$A$3:$AS$29,MATCH(W32,計算用データ!$A$3:$AS$3,0),FALSE),"0")</f>
        <v>0</v>
      </c>
      <c r="X60" s="30"/>
      <c r="Y60" s="30"/>
      <c r="Z60" s="30"/>
      <c r="AA60" s="30" t="str">
        <f>IFERROR(VLOOKUP(AA58,計算用データ!$A$3:$AS$29,MATCH(AA32,計算用データ!$A$3:$AS$3,0),FALSE),"0")</f>
        <v>0</v>
      </c>
      <c r="AB60" s="30"/>
      <c r="AC60" s="30"/>
      <c r="AD60" s="30"/>
      <c r="AE60" s="30" t="str">
        <f>IFERROR(VLOOKUP(AE58,計算用データ!$A$3:$AS$29,MATCH(AE32,計算用データ!$A$3:$AS$3,0),FALSE),"0")</f>
        <v>0</v>
      </c>
      <c r="AF60" s="30"/>
      <c r="AG60" s="30"/>
      <c r="AH60" s="3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3:57" ht="9.9" customHeight="1" x14ac:dyDescent="0.2">
      <c r="C61" s="28"/>
      <c r="D61" s="28"/>
      <c r="E61" s="28"/>
      <c r="F61" s="69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29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3:57" ht="9.9" customHeight="1" x14ac:dyDescent="0.2">
      <c r="C62" s="28" t="s">
        <v>91</v>
      </c>
      <c r="D62" s="28"/>
      <c r="E62" s="28"/>
      <c r="F62" s="28" t="s">
        <v>92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62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4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3:57" ht="9.9" customHeight="1" x14ac:dyDescent="0.2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62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4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3:57" ht="9.9" customHeight="1" x14ac:dyDescent="0.2">
      <c r="C64" s="28" t="s">
        <v>13</v>
      </c>
      <c r="D64" s="28"/>
      <c r="E64" s="28"/>
      <c r="F64" s="28" t="s">
        <v>93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 t="str">
        <f>IFERROR(ROUNDDOWN((S30*S50)/((2*S60*S62)-(1.2*S30)),2),"")</f>
        <v/>
      </c>
      <c r="T64" s="30"/>
      <c r="U64" s="30"/>
      <c r="V64" s="30"/>
      <c r="W64" s="30" t="str">
        <f t="shared" ref="W64" si="6">IFERROR(ROUNDDOWN((W30*W50)/((2*W60*W62)-(1.2*W30)),2),"")</f>
        <v/>
      </c>
      <c r="X64" s="30"/>
      <c r="Y64" s="30"/>
      <c r="Z64" s="30"/>
      <c r="AA64" s="30" t="str">
        <f t="shared" ref="AA64" si="7">IFERROR(ROUNDDOWN((AA30*AA50)/((2*AA60*AA62)-(1.2*AA30)),2),"")</f>
        <v/>
      </c>
      <c r="AB64" s="30"/>
      <c r="AC64" s="30"/>
      <c r="AD64" s="30"/>
      <c r="AE64" s="30" t="str">
        <f t="shared" ref="AE64" si="8">IFERROR(ROUNDDOWN((AE30*AE50)/((2*AE60*AE62)-(1.2*AE30)),2),"")</f>
        <v/>
      </c>
      <c r="AF64" s="30"/>
      <c r="AG64" s="30"/>
      <c r="AH64" s="3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3:57" ht="9.9" customHeight="1" x14ac:dyDescent="0.2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3:57" ht="9.9" customHeight="1" x14ac:dyDescent="0.2">
      <c r="C66" s="28" t="s">
        <v>105</v>
      </c>
      <c r="D66" s="28"/>
      <c r="E66" s="28"/>
      <c r="F66" s="28" t="s">
        <v>94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9" t="str">
        <f>IFERROR(IF(S60/S56&gt;1,"見直し必要",S60/S56),"")</f>
        <v/>
      </c>
      <c r="T66" s="30"/>
      <c r="U66" s="30"/>
      <c r="V66" s="30"/>
      <c r="W66" s="30" t="str">
        <f t="shared" ref="W66" si="9">IFERROR(IF(W60/W56&gt;1,"見直し必要",W60/W56),"")</f>
        <v/>
      </c>
      <c r="X66" s="30"/>
      <c r="Y66" s="30"/>
      <c r="Z66" s="30"/>
      <c r="AA66" s="30" t="str">
        <f t="shared" ref="AA66" si="10">IFERROR(IF(AA60/AA56&gt;1,"見直し必要",AA60/AA56),"")</f>
        <v/>
      </c>
      <c r="AB66" s="30"/>
      <c r="AC66" s="30"/>
      <c r="AD66" s="30"/>
      <c r="AE66" s="30" t="str">
        <f t="shared" ref="AE66" si="11">IFERROR(IF(AE60/AE56&gt;1,"見直し必要",AE60/AE56),"")</f>
        <v/>
      </c>
      <c r="AF66" s="30"/>
      <c r="AG66" s="30"/>
      <c r="AH66" s="3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3:57" ht="9.9" customHeigh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3:57" ht="9.9" customHeight="1" x14ac:dyDescent="0.2">
      <c r="C68" s="28" t="s">
        <v>95</v>
      </c>
      <c r="D68" s="28"/>
      <c r="E68" s="28"/>
      <c r="F68" s="28" t="s">
        <v>96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9" t="str">
        <f>IFERROR(ROUNDDOWN((S50*S46*S52)+(2*S54*S46*S52)*(1-S66),0),"")</f>
        <v/>
      </c>
      <c r="T68" s="30"/>
      <c r="U68" s="30"/>
      <c r="V68" s="30"/>
      <c r="W68" s="30" t="str">
        <f t="shared" ref="W68" si="12">IFERROR(ROUNDDOWN((W50*W46*W52)+(2*W54*W46*W52)*(1-W66),0),"")</f>
        <v/>
      </c>
      <c r="X68" s="30"/>
      <c r="Y68" s="30"/>
      <c r="Z68" s="30"/>
      <c r="AA68" s="30" t="str">
        <f t="shared" ref="AA68" si="13">IFERROR(ROUNDDOWN((AA50*AA46*AA52)+(2*AA54*AA46*AA52)*(1-AA66),0),"")</f>
        <v/>
      </c>
      <c r="AB68" s="30"/>
      <c r="AC68" s="30"/>
      <c r="AD68" s="30"/>
      <c r="AE68" s="30" t="str">
        <f t="shared" ref="AE68" si="14">IFERROR(ROUNDDOWN((AE50*AE46*AE52)+(2*AE54*AE46*AE52)*(1-AE66),0),"")</f>
        <v/>
      </c>
      <c r="AF68" s="30"/>
      <c r="AG68" s="30"/>
      <c r="AH68" s="3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3:57" ht="9.9" customHeight="1" x14ac:dyDescent="0.2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3:57" ht="9.9" customHeight="1" x14ac:dyDescent="0.2">
      <c r="C70" s="28" t="s">
        <v>104</v>
      </c>
      <c r="D70" s="28"/>
      <c r="E70" s="28"/>
      <c r="F70" s="28" t="s">
        <v>106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3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2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3:57" ht="9.9" customHeight="1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3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2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3:57" ht="9.9" customHeight="1" x14ac:dyDescent="0.2">
      <c r="C72" s="28" t="s">
        <v>117</v>
      </c>
      <c r="D72" s="28"/>
      <c r="E72" s="28"/>
      <c r="F72" s="66" t="s">
        <v>89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8"/>
      <c r="S72" s="29" t="str">
        <f>IFERROR(VLOOKUP(S70,計算用データ!$A$3:$AS$29,MATCH(S32,計算用データ!$A$3:$AS$3,0),FALSE),"0")</f>
        <v>0</v>
      </c>
      <c r="T72" s="30"/>
      <c r="U72" s="30"/>
      <c r="V72" s="30"/>
      <c r="W72" s="30" t="str">
        <f>IFERROR(VLOOKUP(W70,計算用データ!$A$3:$AS$29,MATCH(W32,計算用データ!$A$3:$AS$3,0),FALSE),"0")</f>
        <v>0</v>
      </c>
      <c r="X72" s="30"/>
      <c r="Y72" s="30"/>
      <c r="Z72" s="30"/>
      <c r="AA72" s="30" t="str">
        <f>IFERROR(VLOOKUP(AA70,計算用データ!$A$3:$AS$29,MATCH(AA32,計算用データ!$A$3:$AS$3,0),FALSE),"0")</f>
        <v>0</v>
      </c>
      <c r="AB72" s="30"/>
      <c r="AC72" s="30"/>
      <c r="AD72" s="30"/>
      <c r="AE72" s="30" t="str">
        <f>IFERROR(VLOOKUP(AE70,計算用データ!$A$3:$AS$29,MATCH(AE32,計算用データ!$A$3:$AS$3,0),FALSE),"0")</f>
        <v>0</v>
      </c>
      <c r="AF72" s="30"/>
      <c r="AG72" s="30"/>
      <c r="AH72" s="31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3:57" ht="9.9" customHeight="1" x14ac:dyDescent="0.2">
      <c r="C73" s="28"/>
      <c r="D73" s="28"/>
      <c r="E73" s="28"/>
      <c r="F73" s="69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  <c r="S73" s="2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1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3:57" ht="9.9" customHeight="1" x14ac:dyDescent="0.2">
      <c r="C74" s="28" t="s">
        <v>107</v>
      </c>
      <c r="D74" s="28"/>
      <c r="E74" s="28"/>
      <c r="F74" s="28" t="s">
        <v>94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9" t="str">
        <f>IFERROR(IF(S72/S56&gt;1,"見直し必要",S72/S56),"")</f>
        <v/>
      </c>
      <c r="T74" s="30"/>
      <c r="U74" s="30"/>
      <c r="V74" s="30"/>
      <c r="W74" s="30" t="str">
        <f t="shared" ref="W74" si="15">IFERROR(IF(W72/W56&gt;1,"見直し必要",W72/W56),"")</f>
        <v/>
      </c>
      <c r="X74" s="30"/>
      <c r="Y74" s="30"/>
      <c r="Z74" s="30"/>
      <c r="AA74" s="30" t="str">
        <f t="shared" ref="AA74" si="16">IFERROR(IF(AA72/AA56&gt;1,"見直し必要",AA72/AA56),"")</f>
        <v/>
      </c>
      <c r="AB74" s="30"/>
      <c r="AC74" s="30"/>
      <c r="AD74" s="30"/>
      <c r="AE74" s="30" t="str">
        <f t="shared" ref="AE74" si="17">IFERROR(IF(AE72/AE56&gt;1,"見直し必要",AE72/AE56),"")</f>
        <v/>
      </c>
      <c r="AF74" s="30"/>
      <c r="AG74" s="30"/>
      <c r="AH74" s="31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3:57" ht="9.75" customHeight="1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1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3:57" ht="9.9" customHeight="1" x14ac:dyDescent="0.2">
      <c r="C76" s="28" t="s">
        <v>9</v>
      </c>
      <c r="D76" s="28"/>
      <c r="E76" s="28"/>
      <c r="F76" s="28" t="s">
        <v>97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9">
        <f>MAX(S50,S50/2+S48+S54)</f>
        <v>0</v>
      </c>
      <c r="T76" s="30"/>
      <c r="U76" s="30"/>
      <c r="V76" s="30"/>
      <c r="W76" s="30">
        <f t="shared" ref="W76" si="18">MAX(W50,W50/2+W48+W54)</f>
        <v>0</v>
      </c>
      <c r="X76" s="30"/>
      <c r="Y76" s="30"/>
      <c r="Z76" s="30"/>
      <c r="AA76" s="30">
        <f t="shared" ref="AA76" si="19">MAX(AA50,AA50/2+AA48+AA54)</f>
        <v>0</v>
      </c>
      <c r="AB76" s="30"/>
      <c r="AC76" s="30"/>
      <c r="AD76" s="30"/>
      <c r="AE76" s="30">
        <f t="shared" ref="AE76" si="20">MAX(AE50,AE50/2+AE48+AE54)</f>
        <v>0</v>
      </c>
      <c r="AF76" s="30"/>
      <c r="AG76" s="30"/>
      <c r="AH76" s="31"/>
    </row>
    <row r="77" spans="3:57" ht="9.9" customHeight="1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1"/>
    </row>
    <row r="78" spans="3:57" ht="9.9" customHeight="1" x14ac:dyDescent="0.2">
      <c r="C78" s="28" t="s">
        <v>10</v>
      </c>
      <c r="D78" s="28"/>
      <c r="E78" s="28"/>
      <c r="F78" s="28" t="s">
        <v>98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9">
        <f>MAX(S50,S50/2+S48+S54)</f>
        <v>0</v>
      </c>
      <c r="T78" s="30"/>
      <c r="U78" s="30"/>
      <c r="V78" s="30"/>
      <c r="W78" s="30">
        <f t="shared" ref="W78" si="21">MAX(W50,W50/2+W48+W54)</f>
        <v>0</v>
      </c>
      <c r="X78" s="30"/>
      <c r="Y78" s="30"/>
      <c r="Z78" s="30"/>
      <c r="AA78" s="30">
        <f t="shared" ref="AA78" si="22">MAX(AA50,AA50/2+AA48+AA54)</f>
        <v>0</v>
      </c>
      <c r="AB78" s="30"/>
      <c r="AC78" s="30"/>
      <c r="AD78" s="30"/>
      <c r="AE78" s="30">
        <f t="shared" ref="AE78" si="23">MAX(AE50,AE50/2+AE48+AE54)</f>
        <v>0</v>
      </c>
      <c r="AF78" s="30"/>
      <c r="AG78" s="30"/>
      <c r="AH78" s="31"/>
    </row>
    <row r="79" spans="3:57" ht="9.9" customHeight="1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1"/>
    </row>
    <row r="80" spans="3:57" ht="9.9" customHeight="1" x14ac:dyDescent="0.2">
      <c r="C80" s="28" t="s">
        <v>108</v>
      </c>
      <c r="D80" s="28"/>
      <c r="E80" s="28"/>
      <c r="F80" s="28" t="s">
        <v>110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3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2"/>
    </row>
    <row r="81" spans="3:36" ht="9.9" customHeight="1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3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2"/>
    </row>
    <row r="82" spans="3:36" ht="9.9" customHeight="1" x14ac:dyDescent="0.2">
      <c r="C82" s="28" t="s">
        <v>109</v>
      </c>
      <c r="D82" s="28"/>
      <c r="E82" s="28"/>
      <c r="F82" s="28" t="s">
        <v>111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3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2"/>
    </row>
    <row r="83" spans="3:36" ht="9.9" customHeight="1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3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2"/>
    </row>
    <row r="84" spans="3:36" ht="9.9" customHeight="1" x14ac:dyDescent="0.2">
      <c r="C84" s="28" t="s">
        <v>112</v>
      </c>
      <c r="D84" s="28"/>
      <c r="E84" s="28"/>
      <c r="F84" s="28" t="s">
        <v>113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3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2"/>
      <c r="AJ84" s="2"/>
    </row>
    <row r="85" spans="3:36" ht="9.9" customHeight="1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3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2"/>
      <c r="AJ85" s="2"/>
    </row>
    <row r="86" spans="3:36" ht="9.9" customHeight="1" x14ac:dyDescent="0.2">
      <c r="C86" s="28" t="s">
        <v>11</v>
      </c>
      <c r="D86" s="28"/>
      <c r="E86" s="28"/>
      <c r="F86" s="28" t="s">
        <v>99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9">
        <f>IFERROR(MIN(2.5*S54,2.5*S48),"")</f>
        <v>0</v>
      </c>
      <c r="T86" s="30"/>
      <c r="U86" s="30"/>
      <c r="V86" s="30"/>
      <c r="W86" s="30">
        <f t="shared" ref="W86" si="24">IFERROR(MIN(2.5*W54,2.5*W48),"")</f>
        <v>0</v>
      </c>
      <c r="X86" s="30"/>
      <c r="Y86" s="30"/>
      <c r="Z86" s="30"/>
      <c r="AA86" s="30">
        <f t="shared" ref="AA86" si="25">IFERROR(MIN(2.5*AA54,2.5*AA48),"")</f>
        <v>0</v>
      </c>
      <c r="AB86" s="30"/>
      <c r="AC86" s="30"/>
      <c r="AD86" s="30"/>
      <c r="AE86" s="30">
        <f t="shared" ref="AE86" si="26">IFERROR(MIN(2.5*AE54,2.5*AE48),"")</f>
        <v>0</v>
      </c>
      <c r="AF86" s="30"/>
      <c r="AG86" s="30"/>
      <c r="AH86" s="31"/>
    </row>
    <row r="87" spans="3:36" ht="9.9" customHeight="1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1"/>
    </row>
    <row r="88" spans="3:36" ht="9.9" customHeight="1" x14ac:dyDescent="0.2">
      <c r="C88" s="28" t="s">
        <v>5</v>
      </c>
      <c r="D88" s="28"/>
      <c r="E88" s="28"/>
      <c r="F88" s="28" t="s">
        <v>100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72" t="str">
        <f>IFERROR(ROUNDDOWN(((S76-(S50/2))*(S38*S48-S52*S46))-((S54*(S38*S48-S52*S46))*(1-S66)),0),"")</f>
        <v/>
      </c>
      <c r="T88" s="73"/>
      <c r="U88" s="73"/>
      <c r="V88" s="73"/>
      <c r="W88" s="73" t="str">
        <f t="shared" ref="W88" si="27">IFERROR(ROUNDDOWN(((W76-(W50/2))*(W38*W48-W52*W46))-((W54*(W38*W48-W52*W46))*(1-W66)),0),"")</f>
        <v/>
      </c>
      <c r="X88" s="73"/>
      <c r="Y88" s="73"/>
      <c r="Z88" s="73"/>
      <c r="AA88" s="73" t="str">
        <f t="shared" ref="AA88" si="28">IFERROR(ROUNDDOWN(((AA76-(AA50/2))*(AA38*AA48-AA52*AA46))-((AA54*(AA38*AA48-AA52*AA46))*(1-AA66)),0),"")</f>
        <v/>
      </c>
      <c r="AB88" s="73"/>
      <c r="AC88" s="73"/>
      <c r="AD88" s="73"/>
      <c r="AE88" s="73" t="str">
        <f t="shared" ref="AE88" si="29">IFERROR(ROUNDDOWN(((AE76-(AE50/2))*(AE38*AE48-AE52*AE46))-((AE54*(AE38*AE48-AE52*AE46))*(1-AE66)),0),"")</f>
        <v/>
      </c>
      <c r="AF88" s="73"/>
      <c r="AG88" s="73"/>
      <c r="AH88" s="74"/>
    </row>
    <row r="89" spans="3:36" ht="9.9" customHeight="1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72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4"/>
    </row>
    <row r="90" spans="3:36" ht="9.9" customHeight="1" x14ac:dyDescent="0.2">
      <c r="C90" s="28" t="s">
        <v>6</v>
      </c>
      <c r="D90" s="28"/>
      <c r="E90" s="28"/>
      <c r="F90" s="28" t="s">
        <v>101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9" t="str">
        <f>IFERROR(ROUNDDOWN((2*S86)*(S54-S64)*(S66),0),"")</f>
        <v/>
      </c>
      <c r="T90" s="30"/>
      <c r="U90" s="30"/>
      <c r="V90" s="30"/>
      <c r="W90" s="30" t="str">
        <f t="shared" ref="W90" si="30">IFERROR(ROUNDDOWN((2*W86)*(W54-W64)*(W66),0),"")</f>
        <v/>
      </c>
      <c r="X90" s="30"/>
      <c r="Y90" s="30"/>
      <c r="Z90" s="30"/>
      <c r="AA90" s="30" t="str">
        <f t="shared" ref="AA90" si="31">IFERROR(ROUNDDOWN((2*AA86)*(AA54-AA64)*(AA66),0),"")</f>
        <v/>
      </c>
      <c r="AB90" s="30"/>
      <c r="AC90" s="30"/>
      <c r="AD90" s="30"/>
      <c r="AE90" s="30" t="str">
        <f t="shared" ref="AE90" si="32">IFERROR(ROUNDDOWN((2*AE86)*(AE54-AE64)*(AE66),0),"")</f>
        <v/>
      </c>
      <c r="AF90" s="30"/>
      <c r="AG90" s="30"/>
      <c r="AH90" s="31"/>
    </row>
    <row r="91" spans="3:36" ht="9.9" customHeight="1" x14ac:dyDescent="0.2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1"/>
    </row>
    <row r="92" spans="3:36" ht="9.9" customHeight="1" x14ac:dyDescent="0.2">
      <c r="C92" s="28" t="s">
        <v>7</v>
      </c>
      <c r="D92" s="28"/>
      <c r="E92" s="28"/>
      <c r="F92" s="28" t="s">
        <v>102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72" t="str">
        <f>IFERROR(ROUNDDOWN(((S78-(S50/2))*(S38*S48-S52*S46))-((S54*(S38*S48-S52*S46))*(1-S66)),2),"")</f>
        <v/>
      </c>
      <c r="T92" s="73"/>
      <c r="U92" s="73"/>
      <c r="V92" s="73"/>
      <c r="W92" s="73" t="str">
        <f t="shared" ref="W92" si="33">IFERROR(ROUNDDOWN(((W78-(W50/2))*(W38*W48-W52*W46))-((W54*(W38*W48-W52*W46))*(1-W66)),2),"")</f>
        <v/>
      </c>
      <c r="X92" s="73"/>
      <c r="Y92" s="73"/>
      <c r="Z92" s="73"/>
      <c r="AA92" s="73" t="str">
        <f t="shared" ref="AA92" si="34">IFERROR(ROUNDDOWN(((AA78-(AA50/2))*(AA38*AA48-AA52*AA46))-((AA54*(AA38*AA48-AA52*AA46))*(1-AA66)),2),"")</f>
        <v/>
      </c>
      <c r="AB92" s="73"/>
      <c r="AC92" s="73"/>
      <c r="AD92" s="73"/>
      <c r="AE92" s="73" t="str">
        <f t="shared" ref="AE92" si="35">IFERROR(ROUNDDOWN(((AE78-(AE50/2))*(AE38*AE48-AE52*AE46))-((AE54*(AE38*AE48-AE52*AE46))*(1-AE66)),2),"")</f>
        <v/>
      </c>
      <c r="AF92" s="73"/>
      <c r="AG92" s="73"/>
      <c r="AH92" s="74"/>
    </row>
    <row r="93" spans="3:36" ht="9.9" customHeight="1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72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4"/>
    </row>
    <row r="94" spans="3:36" ht="9.9" customHeight="1" x14ac:dyDescent="0.2">
      <c r="C94" s="28" t="s">
        <v>114</v>
      </c>
      <c r="D94" s="28"/>
      <c r="E94" s="28"/>
      <c r="F94" s="28" t="s">
        <v>116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72" t="str">
        <f>IFERROR((S84*S80)*S74,"")</f>
        <v/>
      </c>
      <c r="T94" s="73"/>
      <c r="U94" s="73"/>
      <c r="V94" s="73"/>
      <c r="W94" s="73" t="str">
        <f t="shared" ref="W94" si="36">IFERROR((W84*W80)*W74,"")</f>
        <v/>
      </c>
      <c r="X94" s="73"/>
      <c r="Y94" s="73"/>
      <c r="Z94" s="73"/>
      <c r="AA94" s="73" t="str">
        <f t="shared" ref="AA94" si="37">IFERROR((AA84*AA80)*AA74,"")</f>
        <v/>
      </c>
      <c r="AB94" s="73"/>
      <c r="AC94" s="73"/>
      <c r="AD94" s="73"/>
      <c r="AE94" s="73" t="str">
        <f t="shared" ref="AE94" si="38">IFERROR((AE84*AE80)*AE74,"")</f>
        <v/>
      </c>
      <c r="AF94" s="73"/>
      <c r="AG94" s="73"/>
      <c r="AH94" s="74"/>
    </row>
    <row r="95" spans="3:36" ht="9.9" customHeight="1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72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4"/>
    </row>
    <row r="96" spans="3:36" ht="9.9" customHeight="1" x14ac:dyDescent="0.2">
      <c r="C96" s="28" t="s">
        <v>115</v>
      </c>
      <c r="D96" s="28"/>
      <c r="E96" s="28"/>
      <c r="F96" s="28" t="s">
        <v>116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72" t="str">
        <f>IFERROR((S84*S82)*S74,"")</f>
        <v/>
      </c>
      <c r="T96" s="73"/>
      <c r="U96" s="73"/>
      <c r="V96" s="73"/>
      <c r="W96" s="73" t="str">
        <f t="shared" ref="W96" si="39">IFERROR((W84*W82)*W74,"")</f>
        <v/>
      </c>
      <c r="X96" s="73"/>
      <c r="Y96" s="73"/>
      <c r="Z96" s="73"/>
      <c r="AA96" s="73" t="str">
        <f t="shared" ref="AA96" si="40">IFERROR((AA84*AA82)*AA74,"")</f>
        <v/>
      </c>
      <c r="AB96" s="73"/>
      <c r="AC96" s="73"/>
      <c r="AD96" s="73"/>
      <c r="AE96" s="73" t="str">
        <f t="shared" ref="AE96" si="41">IFERROR((AE84*AE82)*AE74,"")</f>
        <v/>
      </c>
      <c r="AF96" s="73"/>
      <c r="AG96" s="73"/>
      <c r="AH96" s="74"/>
    </row>
    <row r="97" spans="3:34" ht="9.9" customHeight="1" x14ac:dyDescent="0.2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72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4"/>
    </row>
    <row r="98" spans="3:34" ht="9.9" customHeight="1" x14ac:dyDescent="0.2">
      <c r="C98" s="28" t="s">
        <v>122</v>
      </c>
      <c r="D98" s="28"/>
      <c r="E98" s="28"/>
      <c r="F98" s="28" t="s">
        <v>124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2"/>
    </row>
    <row r="99" spans="3:34" ht="9.9" customHeight="1" x14ac:dyDescent="0.2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2"/>
    </row>
    <row r="100" spans="3:34" ht="9.9" customHeight="1" x14ac:dyDescent="0.2">
      <c r="C100" s="28" t="s">
        <v>118</v>
      </c>
      <c r="D100" s="28"/>
      <c r="E100" s="28"/>
      <c r="F100" s="28" t="s">
        <v>126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9" t="str">
        <f>IFERROR(S98*S98*S74,"")</f>
        <v/>
      </c>
      <c r="T100" s="30"/>
      <c r="U100" s="30"/>
      <c r="V100" s="30"/>
      <c r="W100" s="30" t="str">
        <f>IFERROR(W98*W98*W74,"")</f>
        <v/>
      </c>
      <c r="X100" s="30"/>
      <c r="Y100" s="30"/>
      <c r="Z100" s="30"/>
      <c r="AA100" s="30" t="str">
        <f>IFERROR(AA98*AA98*AA74,"")</f>
        <v/>
      </c>
      <c r="AB100" s="30"/>
      <c r="AC100" s="30"/>
      <c r="AD100" s="30"/>
      <c r="AE100" s="30" t="str">
        <f>IFERROR(AE98*AE98*AE74,"")</f>
        <v/>
      </c>
      <c r="AF100" s="30"/>
      <c r="AG100" s="30"/>
      <c r="AH100" s="31"/>
    </row>
    <row r="101" spans="3:34" ht="9.9" customHeight="1" x14ac:dyDescent="0.2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1"/>
    </row>
    <row r="102" spans="3:34" ht="9.9" customHeight="1" x14ac:dyDescent="0.2">
      <c r="C102" s="28" t="s">
        <v>123</v>
      </c>
      <c r="D102" s="28"/>
      <c r="E102" s="28"/>
      <c r="F102" s="28" t="s">
        <v>124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2"/>
    </row>
    <row r="103" spans="3:34" ht="9.9" customHeight="1" x14ac:dyDescent="0.2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2"/>
    </row>
    <row r="104" spans="3:34" ht="9.9" customHeight="1" x14ac:dyDescent="0.2">
      <c r="C104" s="28" t="s">
        <v>119</v>
      </c>
      <c r="D104" s="28"/>
      <c r="E104" s="28"/>
      <c r="F104" s="28" t="s">
        <v>127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9" t="str">
        <f>IFERROR(S102*S102*S74,"")</f>
        <v/>
      </c>
      <c r="T104" s="30"/>
      <c r="U104" s="30"/>
      <c r="V104" s="30"/>
      <c r="W104" s="30" t="str">
        <f>IFERROR(W102*W102*W74,"")</f>
        <v/>
      </c>
      <c r="X104" s="30"/>
      <c r="Y104" s="30"/>
      <c r="Z104" s="30"/>
      <c r="AA104" s="30" t="str">
        <f>IFERROR(AA102*AA102*AA74,"")</f>
        <v/>
      </c>
      <c r="AB104" s="30"/>
      <c r="AC104" s="30"/>
      <c r="AD104" s="30"/>
      <c r="AE104" s="30" t="str">
        <f>IFERROR(AE102*AE102*AE74,"")</f>
        <v/>
      </c>
      <c r="AF104" s="30"/>
      <c r="AG104" s="30"/>
      <c r="AH104" s="31"/>
    </row>
    <row r="105" spans="3:34" ht="12.9" customHeight="1" x14ac:dyDescent="0.2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1"/>
    </row>
    <row r="106" spans="3:34" ht="12.9" customHeight="1" x14ac:dyDescent="0.2">
      <c r="C106" s="28" t="s">
        <v>8</v>
      </c>
      <c r="D106" s="28"/>
      <c r="E106" s="28"/>
      <c r="F106" s="66" t="s">
        <v>125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  <c r="S106" s="72" t="str">
        <f>IFERROR(SUM(S88:V97)+S100+S104,"")</f>
        <v/>
      </c>
      <c r="T106" s="30"/>
      <c r="U106" s="30"/>
      <c r="V106" s="30"/>
      <c r="W106" s="73" t="str">
        <f t="shared" ref="W106" si="42">IFERROR(SUM(W88:Z97)+W100+W104,"")</f>
        <v/>
      </c>
      <c r="X106" s="30"/>
      <c r="Y106" s="30"/>
      <c r="Z106" s="30"/>
      <c r="AA106" s="73" t="str">
        <f t="shared" ref="AA106" si="43">IFERROR(SUM(AA88:AD97)+AA100+AA104,"")</f>
        <v/>
      </c>
      <c r="AB106" s="30"/>
      <c r="AC106" s="30"/>
      <c r="AD106" s="30"/>
      <c r="AE106" s="73" t="str">
        <f t="shared" ref="AE106" si="44">IFERROR(SUM(AE88:AH97)+AE100+AE104,"")</f>
        <v/>
      </c>
      <c r="AF106" s="30"/>
      <c r="AG106" s="30"/>
      <c r="AH106" s="31"/>
    </row>
    <row r="107" spans="3:34" ht="12.9" customHeight="1" x14ac:dyDescent="0.2">
      <c r="C107" s="28"/>
      <c r="D107" s="28"/>
      <c r="E107" s="28"/>
      <c r="F107" s="69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2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1"/>
    </row>
    <row r="108" spans="3:34" ht="12.9" customHeight="1" x14ac:dyDescent="0.2">
      <c r="C108" s="44" t="s">
        <v>103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  <c r="S108" s="29" t="str">
        <f>IF(S106&gt;S68,"十分","不十分")</f>
        <v>不十分</v>
      </c>
      <c r="T108" s="30"/>
      <c r="U108" s="30"/>
      <c r="V108" s="30"/>
      <c r="W108" s="30" t="str">
        <f t="shared" ref="W108" si="45">IF(W106&gt;W68,"十分","不十分")</f>
        <v>不十分</v>
      </c>
      <c r="X108" s="30"/>
      <c r="Y108" s="30"/>
      <c r="Z108" s="30"/>
      <c r="AA108" s="30" t="str">
        <f t="shared" ref="AA108" si="46">IF(AA106&gt;AA68,"十分","不十分")</f>
        <v>不十分</v>
      </c>
      <c r="AB108" s="30"/>
      <c r="AC108" s="30"/>
      <c r="AD108" s="30"/>
      <c r="AE108" s="30" t="str">
        <f t="shared" ref="AE108" si="47">IF(AE106&gt;AE68,"十分","不十分")</f>
        <v>不十分</v>
      </c>
      <c r="AF108" s="30"/>
      <c r="AG108" s="30"/>
      <c r="AH108" s="31"/>
    </row>
    <row r="109" spans="3:34" ht="12.9" customHeight="1" x14ac:dyDescent="0.2">
      <c r="C109" s="47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  <c r="S109" s="2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/>
    </row>
    <row r="110" spans="3:34" ht="12.9" customHeight="1" x14ac:dyDescent="0.2"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4"/>
    </row>
    <row r="111" spans="3:34" ht="12.9" customHeight="1" x14ac:dyDescent="0.2"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7"/>
    </row>
    <row r="112" spans="3:34" ht="12.9" customHeight="1" x14ac:dyDescent="0.2">
      <c r="C112" s="3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7"/>
    </row>
    <row r="113" spans="3:34" ht="12.9" customHeight="1" x14ac:dyDescent="0.2">
      <c r="C113" s="3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7"/>
    </row>
    <row r="114" spans="3:34" ht="12.9" customHeight="1" x14ac:dyDescent="0.2">
      <c r="C114" s="3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7"/>
    </row>
    <row r="115" spans="3:34" ht="12.9" customHeight="1" x14ac:dyDescent="0.2"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7"/>
    </row>
    <row r="116" spans="3:34" ht="12.9" customHeight="1" x14ac:dyDescent="0.2">
      <c r="C116" s="3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7"/>
    </row>
    <row r="117" spans="3:34" ht="12.9" customHeight="1" x14ac:dyDescent="0.2"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7"/>
    </row>
    <row r="118" spans="3:34" ht="12.9" customHeight="1" x14ac:dyDescent="0.2">
      <c r="C118" s="3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7"/>
    </row>
    <row r="119" spans="3:34" ht="12.9" customHeight="1" x14ac:dyDescent="0.2"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7"/>
    </row>
    <row r="120" spans="3:34" ht="12.9" customHeight="1" x14ac:dyDescent="0.2">
      <c r="C120" s="3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7"/>
    </row>
    <row r="121" spans="3:34" ht="12.9" customHeight="1" x14ac:dyDescent="0.2">
      <c r="C121" s="35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7"/>
    </row>
    <row r="122" spans="3:34" ht="12.9" customHeight="1" x14ac:dyDescent="0.2">
      <c r="C122" s="3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7"/>
    </row>
    <row r="123" spans="3:34" ht="12.9" customHeight="1" x14ac:dyDescent="0.2">
      <c r="C123" s="3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7"/>
    </row>
    <row r="124" spans="3:34" ht="12.9" customHeight="1" x14ac:dyDescent="0.2">
      <c r="C124" s="3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7"/>
    </row>
    <row r="125" spans="3:34" ht="12.9" customHeight="1" x14ac:dyDescent="0.2">
      <c r="C125" s="3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7"/>
    </row>
    <row r="126" spans="3:34" ht="12.9" customHeight="1" x14ac:dyDescent="0.2"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7"/>
    </row>
    <row r="127" spans="3:34" ht="12.9" customHeight="1" x14ac:dyDescent="0.2"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7"/>
    </row>
    <row r="128" spans="3:34" ht="12.9" customHeight="1" x14ac:dyDescent="0.2"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7"/>
    </row>
    <row r="129" spans="3:34" ht="12.9" customHeight="1" x14ac:dyDescent="0.2">
      <c r="C129" s="35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7"/>
    </row>
    <row r="130" spans="3:34" ht="12.9" customHeight="1" x14ac:dyDescent="0.2">
      <c r="C130" s="3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7"/>
    </row>
    <row r="131" spans="3:34" ht="12.9" customHeight="1" x14ac:dyDescent="0.2">
      <c r="C131" s="3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7"/>
    </row>
    <row r="132" spans="3:34" ht="12.9" customHeight="1" x14ac:dyDescent="0.2">
      <c r="C132" s="3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7"/>
    </row>
    <row r="133" spans="3:34" ht="12.9" customHeight="1" x14ac:dyDescent="0.2">
      <c r="C133" s="3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7"/>
    </row>
    <row r="134" spans="3:34" ht="12.9" customHeight="1" x14ac:dyDescent="0.2">
      <c r="C134" s="3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7"/>
    </row>
    <row r="135" spans="3:34" ht="12.9" customHeight="1" x14ac:dyDescent="0.2"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7"/>
    </row>
    <row r="136" spans="3:34" ht="12.9" customHeight="1" x14ac:dyDescent="0.2"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7"/>
    </row>
    <row r="137" spans="3:34" ht="12.9" customHeight="1" x14ac:dyDescent="0.2"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7"/>
    </row>
    <row r="138" spans="3:34" ht="12.9" customHeight="1" x14ac:dyDescent="0.2">
      <c r="C138" s="3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7"/>
    </row>
    <row r="139" spans="3:34" ht="12.9" customHeight="1" x14ac:dyDescent="0.2">
      <c r="C139" s="3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7"/>
    </row>
    <row r="140" spans="3:34" ht="12.9" customHeight="1" x14ac:dyDescent="0.2">
      <c r="C140" s="3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7"/>
    </row>
    <row r="141" spans="3:34" ht="12.9" customHeight="1" x14ac:dyDescent="0.2"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7"/>
    </row>
    <row r="142" spans="3:34" ht="12.9" customHeight="1" x14ac:dyDescent="0.2">
      <c r="C142" s="3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7"/>
    </row>
    <row r="143" spans="3:34" ht="12.9" customHeight="1" x14ac:dyDescent="0.2">
      <c r="C143" s="35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7"/>
    </row>
    <row r="144" spans="3:34" ht="12.9" customHeight="1" x14ac:dyDescent="0.2"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7"/>
    </row>
    <row r="145" spans="3:34" ht="12.9" customHeight="1" x14ac:dyDescent="0.2"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7"/>
    </row>
    <row r="146" spans="3:34" ht="12.9" customHeight="1" x14ac:dyDescent="0.2"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7"/>
    </row>
    <row r="147" spans="3:34" ht="12.9" customHeight="1" x14ac:dyDescent="0.2">
      <c r="C147" s="3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7"/>
    </row>
    <row r="148" spans="3:34" ht="12.9" customHeight="1" x14ac:dyDescent="0.2">
      <c r="C148" s="3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7"/>
    </row>
    <row r="149" spans="3:34" ht="12.9" customHeight="1" x14ac:dyDescent="0.2">
      <c r="C149" s="3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7"/>
    </row>
    <row r="150" spans="3:34" ht="12.9" customHeight="1" x14ac:dyDescent="0.2">
      <c r="C150" s="3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7"/>
    </row>
    <row r="151" spans="3:34" ht="12.9" customHeight="1" x14ac:dyDescent="0.2">
      <c r="C151" s="3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7"/>
    </row>
    <row r="152" spans="3:34" ht="12.9" customHeight="1" x14ac:dyDescent="0.2">
      <c r="C152" s="3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7"/>
    </row>
    <row r="153" spans="3:34" ht="12.9" customHeight="1" x14ac:dyDescent="0.2"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7"/>
    </row>
    <row r="154" spans="3:34" ht="12.9" customHeight="1" x14ac:dyDescent="0.2"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7"/>
    </row>
    <row r="155" spans="3:34" ht="12.9" customHeight="1" x14ac:dyDescent="0.2"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7"/>
    </row>
    <row r="156" spans="3:34" ht="12.9" customHeight="1" x14ac:dyDescent="0.2"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</row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</sheetData>
  <mergeCells count="258">
    <mergeCell ref="C106:E107"/>
    <mergeCell ref="F106:R107"/>
    <mergeCell ref="S106:V107"/>
    <mergeCell ref="W106:Z107"/>
    <mergeCell ref="AA106:AD107"/>
    <mergeCell ref="C74:E75"/>
    <mergeCell ref="F74:R75"/>
    <mergeCell ref="S74:V75"/>
    <mergeCell ref="W74:Z75"/>
    <mergeCell ref="AA74:AD75"/>
    <mergeCell ref="AE74:AH75"/>
    <mergeCell ref="C80:E81"/>
    <mergeCell ref="F80:R81"/>
    <mergeCell ref="S80:V81"/>
    <mergeCell ref="W80:Z81"/>
    <mergeCell ref="AA80:AD81"/>
    <mergeCell ref="AE80:AH81"/>
    <mergeCell ref="AE106:AH107"/>
    <mergeCell ref="C92:E93"/>
    <mergeCell ref="F92:R93"/>
    <mergeCell ref="S92:V93"/>
    <mergeCell ref="W92:Z93"/>
    <mergeCell ref="AA92:AD93"/>
    <mergeCell ref="AE92:AH93"/>
    <mergeCell ref="C94:E95"/>
    <mergeCell ref="F94:R95"/>
    <mergeCell ref="S94:V95"/>
    <mergeCell ref="W94:Z95"/>
    <mergeCell ref="AA94:AD95"/>
    <mergeCell ref="AE94:AH95"/>
    <mergeCell ref="C96:E97"/>
    <mergeCell ref="F96:R97"/>
    <mergeCell ref="S96:V97"/>
    <mergeCell ref="W96:Z97"/>
    <mergeCell ref="AA96:AD97"/>
    <mergeCell ref="AE96:AH97"/>
    <mergeCell ref="C98:E99"/>
    <mergeCell ref="F98:R99"/>
    <mergeCell ref="S98:V99"/>
    <mergeCell ref="W98:Z99"/>
    <mergeCell ref="AA98:AD99"/>
    <mergeCell ref="C90:E91"/>
    <mergeCell ref="F90:R91"/>
    <mergeCell ref="S90:V91"/>
    <mergeCell ref="W90:Z91"/>
    <mergeCell ref="AA90:AD91"/>
    <mergeCell ref="AE90:AH91"/>
    <mergeCell ref="C88:E89"/>
    <mergeCell ref="F88:R89"/>
    <mergeCell ref="S88:V89"/>
    <mergeCell ref="W88:Z89"/>
    <mergeCell ref="AA88:AD89"/>
    <mergeCell ref="AE88:AH89"/>
    <mergeCell ref="C86:E87"/>
    <mergeCell ref="F86:R87"/>
    <mergeCell ref="S86:V87"/>
    <mergeCell ref="W86:Z87"/>
    <mergeCell ref="AA86:AD87"/>
    <mergeCell ref="AE86:AH87"/>
    <mergeCell ref="C78:E79"/>
    <mergeCell ref="F78:R79"/>
    <mergeCell ref="S78:V79"/>
    <mergeCell ref="W78:Z79"/>
    <mergeCell ref="AA78:AD79"/>
    <mergeCell ref="AE78:AH79"/>
    <mergeCell ref="C82:E83"/>
    <mergeCell ref="F82:R83"/>
    <mergeCell ref="S82:V83"/>
    <mergeCell ref="W82:Z83"/>
    <mergeCell ref="AA82:AD83"/>
    <mergeCell ref="AE82:AH83"/>
    <mergeCell ref="C84:E85"/>
    <mergeCell ref="F84:R85"/>
    <mergeCell ref="S84:V85"/>
    <mergeCell ref="W84:Z85"/>
    <mergeCell ref="AA84:AD85"/>
    <mergeCell ref="AE84:AH85"/>
    <mergeCell ref="C76:E77"/>
    <mergeCell ref="F76:R77"/>
    <mergeCell ref="S76:V77"/>
    <mergeCell ref="W76:Z77"/>
    <mergeCell ref="AA76:AD77"/>
    <mergeCell ref="AE76:AH77"/>
    <mergeCell ref="C68:E69"/>
    <mergeCell ref="F68:R69"/>
    <mergeCell ref="S68:V69"/>
    <mergeCell ref="W68:Z69"/>
    <mergeCell ref="AA68:AD69"/>
    <mergeCell ref="AE68:AH69"/>
    <mergeCell ref="C70:E71"/>
    <mergeCell ref="F70:R71"/>
    <mergeCell ref="S70:V71"/>
    <mergeCell ref="W70:Z71"/>
    <mergeCell ref="AA70:AD71"/>
    <mergeCell ref="AE70:AH71"/>
    <mergeCell ref="C72:E73"/>
    <mergeCell ref="F72:R73"/>
    <mergeCell ref="S72:V73"/>
    <mergeCell ref="W72:Z73"/>
    <mergeCell ref="AA72:AD73"/>
    <mergeCell ref="AE72:AH73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S54:V55"/>
    <mergeCell ref="W54:Z55"/>
    <mergeCell ref="AA54:AD55"/>
    <mergeCell ref="AE54:AH55"/>
    <mergeCell ref="C56:E57"/>
    <mergeCell ref="F56:R57"/>
    <mergeCell ref="S56:V57"/>
    <mergeCell ref="W56:Z57"/>
    <mergeCell ref="AA56:AD57"/>
    <mergeCell ref="AE56:AH57"/>
    <mergeCell ref="C54:E55"/>
    <mergeCell ref="F54:R55"/>
    <mergeCell ref="C50:E51"/>
    <mergeCell ref="F50:R51"/>
    <mergeCell ref="S50:V51"/>
    <mergeCell ref="W50:Z51"/>
    <mergeCell ref="AA50:AD51"/>
    <mergeCell ref="AE50:AH51"/>
    <mergeCell ref="C52:E53"/>
    <mergeCell ref="F52:R53"/>
    <mergeCell ref="S52:V53"/>
    <mergeCell ref="W52:Z53"/>
    <mergeCell ref="AA52:AD53"/>
    <mergeCell ref="AE52:AH53"/>
    <mergeCell ref="C48:E49"/>
    <mergeCell ref="F48:R49"/>
    <mergeCell ref="S48:V49"/>
    <mergeCell ref="W48:Z49"/>
    <mergeCell ref="AA48:AD49"/>
    <mergeCell ref="AE48:AH49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0:E41"/>
    <mergeCell ref="F40:R41"/>
    <mergeCell ref="S40:V41"/>
    <mergeCell ref="W40:Z41"/>
    <mergeCell ref="AA40:AD41"/>
    <mergeCell ref="AE40:AH41"/>
    <mergeCell ref="S42:V43"/>
    <mergeCell ref="W42:Z43"/>
    <mergeCell ref="AA42:AD43"/>
    <mergeCell ref="AE42:AH43"/>
    <mergeCell ref="C42:E43"/>
    <mergeCell ref="F42:R43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C108:R109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  <mergeCell ref="C28:R29"/>
    <mergeCell ref="S28:V29"/>
    <mergeCell ref="W28:Z29"/>
    <mergeCell ref="AA28:AD29"/>
    <mergeCell ref="C104:E105"/>
    <mergeCell ref="F104:R105"/>
    <mergeCell ref="S104:V105"/>
    <mergeCell ref="W104:Z105"/>
    <mergeCell ref="AA104:AD105"/>
    <mergeCell ref="AE104:AH105"/>
    <mergeCell ref="C110:AH156"/>
    <mergeCell ref="AE98:AH99"/>
    <mergeCell ref="C100:E101"/>
    <mergeCell ref="F100:R101"/>
    <mergeCell ref="S100:V101"/>
    <mergeCell ref="W100:Z101"/>
    <mergeCell ref="AA100:AD101"/>
    <mergeCell ref="AE100:AH101"/>
    <mergeCell ref="C102:E103"/>
    <mergeCell ref="F102:R103"/>
    <mergeCell ref="S102:V103"/>
    <mergeCell ref="W102:Z103"/>
    <mergeCell ref="AA102:AD103"/>
    <mergeCell ref="AE102:AH103"/>
    <mergeCell ref="S108:V109"/>
    <mergeCell ref="W108:Z109"/>
    <mergeCell ref="AA108:AD109"/>
    <mergeCell ref="AE108:AH109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82" r:id="rId4">
          <objectPr defaultSize="0" autoPict="0" r:id="rId5">
            <anchor moveWithCells="1">
              <from>
                <xdr:col>24</xdr:col>
                <xdr:colOff>30480</xdr:colOff>
                <xdr:row>8</xdr:row>
                <xdr:rowOff>22860</xdr:rowOff>
              </from>
              <to>
                <xdr:col>33</xdr:col>
                <xdr:colOff>137160</xdr:colOff>
                <xdr:row>22</xdr:row>
                <xdr:rowOff>68580</xdr:rowOff>
              </to>
            </anchor>
          </objectPr>
        </oleObject>
      </mc:Choice>
      <mc:Fallback>
        <oleObject progId="Paint.Picture" shapeId="3082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S62:AH63 S38:AH39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S70:AH71 S58:AH59 S34:AH35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3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5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22</v>
      </c>
      <c r="B4" s="11">
        <v>400</v>
      </c>
      <c r="C4" s="11">
        <v>1</v>
      </c>
      <c r="D4" s="11">
        <v>1</v>
      </c>
      <c r="E4" s="11">
        <v>2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24</v>
      </c>
      <c r="AC4" s="10" t="s">
        <v>24</v>
      </c>
      <c r="AD4" s="10" t="s">
        <v>24</v>
      </c>
      <c r="AE4" s="10" t="s">
        <v>24</v>
      </c>
      <c r="AF4" s="10" t="s">
        <v>24</v>
      </c>
      <c r="AG4" s="10" t="s">
        <v>24</v>
      </c>
      <c r="AH4" s="10" t="s">
        <v>24</v>
      </c>
      <c r="AI4" s="10" t="s">
        <v>24</v>
      </c>
      <c r="AJ4" s="10" t="s">
        <v>24</v>
      </c>
      <c r="AK4" s="10" t="s">
        <v>24</v>
      </c>
      <c r="AL4" s="10" t="s">
        <v>24</v>
      </c>
      <c r="AM4" s="10" t="s">
        <v>24</v>
      </c>
      <c r="AN4" s="10" t="s">
        <v>24</v>
      </c>
      <c r="AO4" s="10" t="s">
        <v>24</v>
      </c>
      <c r="AP4" s="10" t="s">
        <v>24</v>
      </c>
      <c r="AQ4" s="10" t="s">
        <v>24</v>
      </c>
      <c r="AR4" s="10" t="s">
        <v>24</v>
      </c>
      <c r="AS4" s="10" t="s">
        <v>24</v>
      </c>
    </row>
    <row r="5" spans="1:45" x14ac:dyDescent="0.2">
      <c r="A5" s="12" t="s">
        <v>25</v>
      </c>
      <c r="B5" s="13">
        <v>410</v>
      </c>
      <c r="C5" s="13">
        <v>1</v>
      </c>
      <c r="D5" s="13">
        <v>1</v>
      </c>
      <c r="E5" s="13">
        <v>2</v>
      </c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23</v>
      </c>
      <c r="AK5" s="12" t="s">
        <v>23</v>
      </c>
      <c r="AL5" s="12" t="s">
        <v>23</v>
      </c>
      <c r="AM5" s="12" t="s">
        <v>23</v>
      </c>
      <c r="AN5" s="12" t="s">
        <v>23</v>
      </c>
      <c r="AO5" s="12" t="s">
        <v>23</v>
      </c>
      <c r="AP5" s="12" t="s">
        <v>23</v>
      </c>
      <c r="AQ5" s="12" t="s">
        <v>23</v>
      </c>
      <c r="AR5" s="12" t="s">
        <v>23</v>
      </c>
      <c r="AS5" s="12" t="s">
        <v>23</v>
      </c>
    </row>
    <row r="6" spans="1:45" x14ac:dyDescent="0.2">
      <c r="A6" s="12" t="s">
        <v>26</v>
      </c>
      <c r="B6" s="13">
        <v>450</v>
      </c>
      <c r="C6" s="13">
        <v>1</v>
      </c>
      <c r="D6" s="13">
        <v>1</v>
      </c>
      <c r="E6" s="13">
        <v>2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23</v>
      </c>
      <c r="AK6" s="12" t="s">
        <v>23</v>
      </c>
      <c r="AL6" s="12" t="s">
        <v>23</v>
      </c>
      <c r="AM6" s="12" t="s">
        <v>23</v>
      </c>
      <c r="AN6" s="12" t="s">
        <v>23</v>
      </c>
      <c r="AO6" s="12" t="s">
        <v>23</v>
      </c>
      <c r="AP6" s="12" t="s">
        <v>23</v>
      </c>
      <c r="AQ6" s="12" t="s">
        <v>23</v>
      </c>
      <c r="AR6" s="12" t="s">
        <v>23</v>
      </c>
      <c r="AS6" s="12" t="s">
        <v>23</v>
      </c>
    </row>
    <row r="7" spans="1:45" x14ac:dyDescent="0.2">
      <c r="A7" s="12" t="s">
        <v>27</v>
      </c>
      <c r="B7" s="13">
        <v>480</v>
      </c>
      <c r="C7" s="13">
        <v>1</v>
      </c>
      <c r="D7" s="13">
        <v>2</v>
      </c>
      <c r="E7" s="13">
        <v>3</v>
      </c>
      <c r="F7" s="12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  <c r="AP7" s="12" t="s">
        <v>23</v>
      </c>
      <c r="AQ7" s="12" t="s">
        <v>23</v>
      </c>
      <c r="AR7" s="12" t="s">
        <v>23</v>
      </c>
      <c r="AS7" s="12" t="s">
        <v>23</v>
      </c>
    </row>
    <row r="8" spans="1:45" x14ac:dyDescent="0.2">
      <c r="A8" s="12" t="s">
        <v>28</v>
      </c>
      <c r="B8" s="13">
        <v>450</v>
      </c>
      <c r="C8" s="13">
        <v>3</v>
      </c>
      <c r="D8" s="13">
        <v>1</v>
      </c>
      <c r="E8" s="13">
        <v>2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23</v>
      </c>
      <c r="AK8" s="12" t="s">
        <v>23</v>
      </c>
      <c r="AL8" s="12" t="s">
        <v>23</v>
      </c>
      <c r="AM8" s="12" t="s">
        <v>23</v>
      </c>
      <c r="AN8" s="12" t="s">
        <v>23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</row>
    <row r="9" spans="1:45" x14ac:dyDescent="0.2">
      <c r="A9" s="12" t="s">
        <v>29</v>
      </c>
      <c r="B9" s="13">
        <v>480</v>
      </c>
      <c r="C9" s="13">
        <v>3</v>
      </c>
      <c r="D9" s="13">
        <v>2</v>
      </c>
      <c r="E9" s="13">
        <v>3</v>
      </c>
      <c r="F9" s="12" t="s">
        <v>23</v>
      </c>
      <c r="G9" s="12" t="s">
        <v>23</v>
      </c>
      <c r="H9" s="12" t="s">
        <v>23</v>
      </c>
      <c r="I9" s="12" t="s">
        <v>23</v>
      </c>
      <c r="J9" s="12" t="s">
        <v>23</v>
      </c>
      <c r="K9" s="12" t="s">
        <v>23</v>
      </c>
      <c r="L9" s="12" t="s">
        <v>23</v>
      </c>
      <c r="M9" s="12" t="s">
        <v>23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23</v>
      </c>
      <c r="AK9" s="12" t="s">
        <v>23</v>
      </c>
      <c r="AL9" s="12" t="s">
        <v>23</v>
      </c>
      <c r="AM9" s="12" t="s">
        <v>23</v>
      </c>
      <c r="AN9" s="12" t="s">
        <v>23</v>
      </c>
      <c r="AO9" s="12" t="s">
        <v>23</v>
      </c>
      <c r="AP9" s="12" t="s">
        <v>23</v>
      </c>
      <c r="AQ9" s="12" t="s">
        <v>23</v>
      </c>
      <c r="AR9" s="12" t="s">
        <v>23</v>
      </c>
      <c r="AS9" s="12" t="s">
        <v>23</v>
      </c>
    </row>
    <row r="10" spans="1:45" x14ac:dyDescent="0.2">
      <c r="A10" s="12" t="s">
        <v>30</v>
      </c>
      <c r="B10" s="13">
        <v>400</v>
      </c>
      <c r="C10" s="13">
        <v>1</v>
      </c>
      <c r="D10" s="13">
        <v>1</v>
      </c>
      <c r="E10" s="12" t="s">
        <v>31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32</v>
      </c>
      <c r="AC10" s="12" t="s">
        <v>32</v>
      </c>
      <c r="AD10" s="12" t="s">
        <v>32</v>
      </c>
      <c r="AE10" s="12" t="s">
        <v>32</v>
      </c>
      <c r="AF10" s="12" t="s">
        <v>32</v>
      </c>
      <c r="AG10" s="12" t="s">
        <v>32</v>
      </c>
      <c r="AH10" s="12" t="s">
        <v>32</v>
      </c>
      <c r="AI10" s="12" t="s">
        <v>32</v>
      </c>
      <c r="AJ10" s="12" t="s">
        <v>32</v>
      </c>
      <c r="AK10" s="12" t="s">
        <v>32</v>
      </c>
      <c r="AL10" s="12" t="s">
        <v>32</v>
      </c>
      <c r="AM10" s="12" t="s">
        <v>32</v>
      </c>
      <c r="AN10" s="12" t="s">
        <v>32</v>
      </c>
      <c r="AO10" s="12" t="s">
        <v>32</v>
      </c>
      <c r="AP10" s="12" t="s">
        <v>32</v>
      </c>
      <c r="AQ10" s="12" t="s">
        <v>32</v>
      </c>
      <c r="AR10" s="12" t="s">
        <v>32</v>
      </c>
      <c r="AS10" s="12" t="s">
        <v>32</v>
      </c>
    </row>
    <row r="11" spans="1:45" x14ac:dyDescent="0.2">
      <c r="A11" s="12" t="s">
        <v>33</v>
      </c>
      <c r="B11" s="13">
        <v>400</v>
      </c>
      <c r="C11" s="13">
        <v>1</v>
      </c>
      <c r="D11" s="13">
        <v>1</v>
      </c>
      <c r="E11" s="12" t="s">
        <v>31</v>
      </c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32</v>
      </c>
      <c r="AC11" s="12" t="s">
        <v>32</v>
      </c>
      <c r="AD11" s="12" t="s">
        <v>32</v>
      </c>
      <c r="AE11" s="12" t="s">
        <v>32</v>
      </c>
      <c r="AF11" s="12" t="s">
        <v>32</v>
      </c>
      <c r="AG11" s="12" t="s">
        <v>32</v>
      </c>
      <c r="AH11" s="12" t="s">
        <v>32</v>
      </c>
      <c r="AI11" s="12" t="s">
        <v>32</v>
      </c>
      <c r="AJ11" s="12" t="s">
        <v>32</v>
      </c>
      <c r="AK11" s="12" t="s">
        <v>32</v>
      </c>
      <c r="AL11" s="12" t="s">
        <v>32</v>
      </c>
      <c r="AM11" s="12" t="s">
        <v>32</v>
      </c>
      <c r="AN11" s="12" t="s">
        <v>32</v>
      </c>
      <c r="AO11" s="12" t="s">
        <v>32</v>
      </c>
      <c r="AP11" s="12" t="s">
        <v>32</v>
      </c>
      <c r="AQ11" s="12" t="s">
        <v>32</v>
      </c>
      <c r="AR11" s="12" t="s">
        <v>32</v>
      </c>
      <c r="AS11" s="12" t="s">
        <v>32</v>
      </c>
    </row>
    <row r="12" spans="1:45" x14ac:dyDescent="0.2">
      <c r="A12" s="12" t="s">
        <v>35</v>
      </c>
      <c r="B12" s="13">
        <v>400</v>
      </c>
      <c r="C12" s="13">
        <v>1</v>
      </c>
      <c r="D12" s="13">
        <v>1</v>
      </c>
      <c r="E12" s="13">
        <v>2</v>
      </c>
      <c r="F12" s="12" t="s">
        <v>23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32</v>
      </c>
      <c r="AC12" s="12" t="s">
        <v>32</v>
      </c>
      <c r="AD12" s="12" t="s">
        <v>32</v>
      </c>
      <c r="AE12" s="12" t="s">
        <v>32</v>
      </c>
      <c r="AF12" s="12" t="s">
        <v>32</v>
      </c>
      <c r="AG12" s="12" t="s">
        <v>32</v>
      </c>
      <c r="AH12" s="12" t="s">
        <v>32</v>
      </c>
      <c r="AI12" s="12" t="s">
        <v>32</v>
      </c>
      <c r="AJ12" s="12" t="s">
        <v>32</v>
      </c>
      <c r="AK12" s="12" t="s">
        <v>32</v>
      </c>
      <c r="AL12" s="12" t="s">
        <v>32</v>
      </c>
      <c r="AM12" s="12" t="s">
        <v>32</v>
      </c>
      <c r="AN12" s="12" t="s">
        <v>32</v>
      </c>
      <c r="AO12" s="12" t="s">
        <v>32</v>
      </c>
      <c r="AP12" s="12" t="s">
        <v>32</v>
      </c>
      <c r="AQ12" s="12" t="s">
        <v>32</v>
      </c>
      <c r="AR12" s="12" t="s">
        <v>32</v>
      </c>
      <c r="AS12" s="12" t="s">
        <v>32</v>
      </c>
    </row>
    <row r="13" spans="1:45" x14ac:dyDescent="0.2">
      <c r="A13" s="12" t="s">
        <v>36</v>
      </c>
      <c r="B13" s="14">
        <v>490</v>
      </c>
      <c r="C13" s="14">
        <v>1</v>
      </c>
      <c r="D13" s="14">
        <v>2</v>
      </c>
      <c r="E13" s="14">
        <v>3</v>
      </c>
      <c r="F13" s="12" t="s">
        <v>23</v>
      </c>
      <c r="G13" s="12" t="s">
        <v>23</v>
      </c>
      <c r="H13" s="12" t="s">
        <v>23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32</v>
      </c>
      <c r="AC13" s="12" t="s">
        <v>32</v>
      </c>
      <c r="AD13" s="12" t="s">
        <v>32</v>
      </c>
      <c r="AE13" s="12" t="s">
        <v>32</v>
      </c>
      <c r="AF13" s="12" t="s">
        <v>32</v>
      </c>
      <c r="AG13" s="12" t="s">
        <v>32</v>
      </c>
      <c r="AH13" s="12" t="s">
        <v>32</v>
      </c>
      <c r="AI13" s="12" t="s">
        <v>32</v>
      </c>
      <c r="AJ13" s="12" t="s">
        <v>32</v>
      </c>
      <c r="AK13" s="12" t="s">
        <v>32</v>
      </c>
      <c r="AL13" s="12" t="s">
        <v>32</v>
      </c>
      <c r="AM13" s="12" t="s">
        <v>32</v>
      </c>
      <c r="AN13" s="12" t="s">
        <v>32</v>
      </c>
      <c r="AO13" s="12" t="s">
        <v>32</v>
      </c>
      <c r="AP13" s="12" t="s">
        <v>32</v>
      </c>
      <c r="AQ13" s="12" t="s">
        <v>32</v>
      </c>
      <c r="AR13" s="12" t="s">
        <v>32</v>
      </c>
      <c r="AS13" s="12" t="s">
        <v>32</v>
      </c>
    </row>
    <row r="14" spans="1:45" x14ac:dyDescent="0.2">
      <c r="A14" s="12" t="s">
        <v>38</v>
      </c>
      <c r="B14" s="14">
        <v>490</v>
      </c>
      <c r="C14" s="14">
        <v>1</v>
      </c>
      <c r="D14" s="14">
        <v>2</v>
      </c>
      <c r="E14" s="14">
        <v>3</v>
      </c>
      <c r="F14" s="12" t="s">
        <v>23</v>
      </c>
      <c r="G14" s="12" t="s">
        <v>23</v>
      </c>
      <c r="H14" s="12" t="s">
        <v>23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32</v>
      </c>
      <c r="AC14" s="12" t="s">
        <v>32</v>
      </c>
      <c r="AD14" s="12" t="s">
        <v>32</v>
      </c>
      <c r="AE14" s="12" t="s">
        <v>32</v>
      </c>
      <c r="AF14" s="12" t="s">
        <v>32</v>
      </c>
      <c r="AG14" s="12" t="s">
        <v>32</v>
      </c>
      <c r="AH14" s="12" t="s">
        <v>32</v>
      </c>
      <c r="AI14" s="12" t="s">
        <v>32</v>
      </c>
      <c r="AJ14" s="12" t="s">
        <v>32</v>
      </c>
      <c r="AK14" s="12" t="s">
        <v>32</v>
      </c>
      <c r="AL14" s="12" t="s">
        <v>32</v>
      </c>
      <c r="AM14" s="12" t="s">
        <v>32</v>
      </c>
      <c r="AN14" s="12" t="s">
        <v>32</v>
      </c>
      <c r="AO14" s="12" t="s">
        <v>32</v>
      </c>
      <c r="AP14" s="12" t="s">
        <v>32</v>
      </c>
      <c r="AQ14" s="12" t="s">
        <v>32</v>
      </c>
      <c r="AR14" s="12" t="s">
        <v>32</v>
      </c>
      <c r="AS14" s="12" t="s">
        <v>32</v>
      </c>
    </row>
    <row r="15" spans="1:45" x14ac:dyDescent="0.2">
      <c r="A15" s="12" t="s">
        <v>39</v>
      </c>
      <c r="B15" s="14">
        <v>490</v>
      </c>
      <c r="C15" s="14">
        <v>1</v>
      </c>
      <c r="D15" s="14">
        <v>2</v>
      </c>
      <c r="E15" s="14">
        <v>3</v>
      </c>
      <c r="F15" s="12" t="s">
        <v>23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32</v>
      </c>
      <c r="AC15" s="12" t="s">
        <v>32</v>
      </c>
      <c r="AD15" s="12" t="s">
        <v>32</v>
      </c>
      <c r="AE15" s="12" t="s">
        <v>32</v>
      </c>
      <c r="AF15" s="12" t="s">
        <v>32</v>
      </c>
      <c r="AG15" s="12" t="s">
        <v>32</v>
      </c>
      <c r="AH15" s="12" t="s">
        <v>32</v>
      </c>
      <c r="AI15" s="12" t="s">
        <v>32</v>
      </c>
      <c r="AJ15" s="12" t="s">
        <v>32</v>
      </c>
      <c r="AK15" s="12" t="s">
        <v>32</v>
      </c>
      <c r="AL15" s="12" t="s">
        <v>32</v>
      </c>
      <c r="AM15" s="12" t="s">
        <v>32</v>
      </c>
      <c r="AN15" s="12" t="s">
        <v>32</v>
      </c>
      <c r="AO15" s="12" t="s">
        <v>32</v>
      </c>
      <c r="AP15" s="12" t="s">
        <v>32</v>
      </c>
      <c r="AQ15" s="12" t="s">
        <v>32</v>
      </c>
      <c r="AR15" s="12" t="s">
        <v>32</v>
      </c>
      <c r="AS15" s="12" t="s">
        <v>32</v>
      </c>
    </row>
    <row r="16" spans="1:45" x14ac:dyDescent="0.2">
      <c r="A16" s="12" t="s">
        <v>41</v>
      </c>
      <c r="B16" s="14">
        <v>490</v>
      </c>
      <c r="C16" s="14">
        <v>1</v>
      </c>
      <c r="D16" s="14">
        <v>2</v>
      </c>
      <c r="E16" s="14">
        <v>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32</v>
      </c>
      <c r="AC16" s="12" t="s">
        <v>32</v>
      </c>
      <c r="AD16" s="12" t="s">
        <v>32</v>
      </c>
      <c r="AE16" s="12" t="s">
        <v>32</v>
      </c>
      <c r="AF16" s="12" t="s">
        <v>32</v>
      </c>
      <c r="AG16" s="12" t="s">
        <v>32</v>
      </c>
      <c r="AH16" s="12" t="s">
        <v>32</v>
      </c>
      <c r="AI16" s="12" t="s">
        <v>32</v>
      </c>
      <c r="AJ16" s="12" t="s">
        <v>32</v>
      </c>
      <c r="AK16" s="12" t="s">
        <v>32</v>
      </c>
      <c r="AL16" s="12" t="s">
        <v>32</v>
      </c>
      <c r="AM16" s="12" t="s">
        <v>32</v>
      </c>
      <c r="AN16" s="12" t="s">
        <v>32</v>
      </c>
      <c r="AO16" s="12" t="s">
        <v>32</v>
      </c>
      <c r="AP16" s="12" t="s">
        <v>32</v>
      </c>
      <c r="AQ16" s="12" t="s">
        <v>32</v>
      </c>
      <c r="AR16" s="12" t="s">
        <v>32</v>
      </c>
      <c r="AS16" s="12" t="s">
        <v>32</v>
      </c>
    </row>
    <row r="17" spans="1:45" x14ac:dyDescent="0.2">
      <c r="A17" s="12" t="s">
        <v>42</v>
      </c>
      <c r="B17" s="14">
        <v>490</v>
      </c>
      <c r="C17" s="14">
        <v>1</v>
      </c>
      <c r="D17" s="14">
        <v>2</v>
      </c>
      <c r="E17" s="14">
        <v>3</v>
      </c>
      <c r="F17" s="12" t="s">
        <v>23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32</v>
      </c>
      <c r="AC17" s="12" t="s">
        <v>32</v>
      </c>
      <c r="AD17" s="12" t="s">
        <v>32</v>
      </c>
      <c r="AE17" s="12" t="s">
        <v>32</v>
      </c>
      <c r="AF17" s="12" t="s">
        <v>32</v>
      </c>
      <c r="AG17" s="12" t="s">
        <v>32</v>
      </c>
      <c r="AH17" s="12" t="s">
        <v>32</v>
      </c>
      <c r="AI17" s="12" t="s">
        <v>32</v>
      </c>
      <c r="AJ17" s="12" t="s">
        <v>32</v>
      </c>
      <c r="AK17" s="12" t="s">
        <v>32</v>
      </c>
      <c r="AL17" s="12" t="s">
        <v>32</v>
      </c>
      <c r="AM17" s="12" t="s">
        <v>32</v>
      </c>
      <c r="AN17" s="12" t="s">
        <v>32</v>
      </c>
      <c r="AO17" s="12" t="s">
        <v>32</v>
      </c>
      <c r="AP17" s="12" t="s">
        <v>32</v>
      </c>
      <c r="AQ17" s="12" t="s">
        <v>32</v>
      </c>
      <c r="AR17" s="12" t="s">
        <v>32</v>
      </c>
      <c r="AS17" s="12" t="s">
        <v>32</v>
      </c>
    </row>
    <row r="18" spans="1:45" x14ac:dyDescent="0.2">
      <c r="A18" s="15" t="s">
        <v>45</v>
      </c>
      <c r="B18" s="16">
        <v>520</v>
      </c>
      <c r="C18" s="82" t="s">
        <v>46</v>
      </c>
      <c r="D18" s="15" t="s">
        <v>23</v>
      </c>
      <c r="E18" s="17">
        <v>6</v>
      </c>
      <c r="F18" s="12" t="s">
        <v>32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47</v>
      </c>
      <c r="B19" s="16">
        <v>480</v>
      </c>
      <c r="C19" s="82"/>
      <c r="D19" s="15" t="s">
        <v>23</v>
      </c>
      <c r="E19" s="17">
        <v>6</v>
      </c>
      <c r="F19" s="12" t="s">
        <v>32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50</v>
      </c>
      <c r="B20" s="16">
        <v>480</v>
      </c>
      <c r="C20" s="15" t="s">
        <v>46</v>
      </c>
      <c r="D20" s="15" t="s">
        <v>23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32</v>
      </c>
      <c r="AF20" s="12" t="s">
        <v>32</v>
      </c>
      <c r="AG20" s="12" t="s">
        <v>32</v>
      </c>
      <c r="AH20" s="12" t="s">
        <v>32</v>
      </c>
      <c r="AI20" s="12" t="s">
        <v>32</v>
      </c>
      <c r="AJ20" s="12" t="s">
        <v>32</v>
      </c>
      <c r="AK20" s="12" t="s">
        <v>32</v>
      </c>
      <c r="AL20" s="12" t="s">
        <v>32</v>
      </c>
      <c r="AM20" s="12" t="s">
        <v>32</v>
      </c>
      <c r="AN20" s="12" t="s">
        <v>32</v>
      </c>
      <c r="AO20" s="12" t="s">
        <v>32</v>
      </c>
      <c r="AP20" s="12" t="s">
        <v>32</v>
      </c>
      <c r="AQ20" s="12" t="s">
        <v>32</v>
      </c>
      <c r="AR20" s="12" t="s">
        <v>32</v>
      </c>
      <c r="AS20" s="12" t="s">
        <v>32</v>
      </c>
    </row>
    <row r="21" spans="1:45" ht="14.4" x14ac:dyDescent="0.2">
      <c r="A21" s="15" t="s">
        <v>51</v>
      </c>
      <c r="B21" s="16">
        <v>450</v>
      </c>
      <c r="C21" s="15" t="s">
        <v>46</v>
      </c>
      <c r="D21" s="15" t="s">
        <v>23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32</v>
      </c>
      <c r="AF21" s="12" t="s">
        <v>32</v>
      </c>
      <c r="AG21" s="12" t="s">
        <v>32</v>
      </c>
      <c r="AH21" s="12" t="s">
        <v>32</v>
      </c>
      <c r="AI21" s="12" t="s">
        <v>32</v>
      </c>
      <c r="AJ21" s="12" t="s">
        <v>32</v>
      </c>
      <c r="AK21" s="12" t="s">
        <v>32</v>
      </c>
      <c r="AL21" s="12" t="s">
        <v>32</v>
      </c>
      <c r="AM21" s="12" t="s">
        <v>32</v>
      </c>
      <c r="AN21" s="12" t="s">
        <v>32</v>
      </c>
      <c r="AO21" s="12" t="s">
        <v>32</v>
      </c>
      <c r="AP21" s="12" t="s">
        <v>32</v>
      </c>
      <c r="AQ21" s="12" t="s">
        <v>32</v>
      </c>
      <c r="AR21" s="12" t="s">
        <v>32</v>
      </c>
      <c r="AS21" s="12" t="s">
        <v>32</v>
      </c>
    </row>
    <row r="22" spans="1:45" x14ac:dyDescent="0.2">
      <c r="A22" s="15" t="s">
        <v>54</v>
      </c>
      <c r="B22" s="16">
        <v>520</v>
      </c>
      <c r="C22" s="15" t="s">
        <v>46</v>
      </c>
      <c r="D22" s="15" t="s">
        <v>23</v>
      </c>
      <c r="E22" s="17">
        <v>7</v>
      </c>
      <c r="F22" s="12" t="s">
        <v>32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55</v>
      </c>
      <c r="B23" s="16">
        <v>480</v>
      </c>
      <c r="C23" s="15" t="s">
        <v>46</v>
      </c>
      <c r="D23" s="15" t="s">
        <v>23</v>
      </c>
      <c r="E23" s="17">
        <v>7</v>
      </c>
      <c r="F23" s="12" t="s">
        <v>32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57</v>
      </c>
      <c r="B24" s="16">
        <v>480</v>
      </c>
      <c r="C24" s="15" t="s">
        <v>46</v>
      </c>
      <c r="D24" s="15" t="s">
        <v>23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24</v>
      </c>
      <c r="AG24" s="12" t="s">
        <v>24</v>
      </c>
      <c r="AH24" s="12" t="s">
        <v>24</v>
      </c>
      <c r="AI24" s="12" t="s">
        <v>24</v>
      </c>
      <c r="AJ24" s="12" t="s">
        <v>24</v>
      </c>
      <c r="AK24" s="12" t="s">
        <v>24</v>
      </c>
      <c r="AL24" s="12" t="s">
        <v>24</v>
      </c>
      <c r="AM24" s="12" t="s">
        <v>24</v>
      </c>
      <c r="AN24" s="12" t="s">
        <v>24</v>
      </c>
      <c r="AO24" s="12" t="s">
        <v>24</v>
      </c>
      <c r="AP24" s="12" t="s">
        <v>24</v>
      </c>
      <c r="AQ24" s="12" t="s">
        <v>24</v>
      </c>
      <c r="AR24" s="12" t="s">
        <v>24</v>
      </c>
      <c r="AS24" s="12" t="s">
        <v>24</v>
      </c>
    </row>
    <row r="25" spans="1:45" ht="14.4" x14ac:dyDescent="0.2">
      <c r="A25" s="15" t="s">
        <v>58</v>
      </c>
      <c r="B25" s="16">
        <v>450</v>
      </c>
      <c r="C25" s="15" t="s">
        <v>46</v>
      </c>
      <c r="D25" s="15" t="s">
        <v>23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24</v>
      </c>
      <c r="AG25" s="12" t="s">
        <v>24</v>
      </c>
      <c r="AH25" s="12" t="s">
        <v>24</v>
      </c>
      <c r="AI25" s="12" t="s">
        <v>24</v>
      </c>
      <c r="AJ25" s="12" t="s">
        <v>24</v>
      </c>
      <c r="AK25" s="12" t="s">
        <v>24</v>
      </c>
      <c r="AL25" s="12" t="s">
        <v>24</v>
      </c>
      <c r="AM25" s="12" t="s">
        <v>24</v>
      </c>
      <c r="AN25" s="12" t="s">
        <v>24</v>
      </c>
      <c r="AO25" s="12" t="s">
        <v>24</v>
      </c>
      <c r="AP25" s="12" t="s">
        <v>24</v>
      </c>
      <c r="AQ25" s="12" t="s">
        <v>24</v>
      </c>
      <c r="AR25" s="12" t="s">
        <v>24</v>
      </c>
      <c r="AS25" s="12" t="s">
        <v>24</v>
      </c>
    </row>
    <row r="26" spans="1:45" x14ac:dyDescent="0.2">
      <c r="A26" s="15" t="s">
        <v>60</v>
      </c>
      <c r="B26" s="16">
        <v>520</v>
      </c>
      <c r="C26" s="15" t="s">
        <v>46</v>
      </c>
      <c r="D26" s="15" t="s">
        <v>23</v>
      </c>
      <c r="E26" s="16">
        <v>6</v>
      </c>
      <c r="F26" s="12" t="s">
        <v>23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61</v>
      </c>
      <c r="B27" s="16">
        <v>480</v>
      </c>
      <c r="C27" s="15" t="s">
        <v>46</v>
      </c>
      <c r="D27" s="15" t="s">
        <v>23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23</v>
      </c>
      <c r="AE27" s="12" t="s">
        <v>23</v>
      </c>
      <c r="AF27" s="12" t="s">
        <v>23</v>
      </c>
      <c r="AG27" s="12" t="s">
        <v>23</v>
      </c>
      <c r="AH27" s="12" t="s">
        <v>23</v>
      </c>
      <c r="AI27" s="12" t="s">
        <v>23</v>
      </c>
      <c r="AJ27" s="12" t="s">
        <v>23</v>
      </c>
      <c r="AK27" s="12" t="s">
        <v>23</v>
      </c>
      <c r="AL27" s="12" t="s">
        <v>23</v>
      </c>
      <c r="AM27" s="12" t="s">
        <v>23</v>
      </c>
      <c r="AN27" s="12" t="s">
        <v>23</v>
      </c>
      <c r="AO27" s="12" t="s">
        <v>23</v>
      </c>
      <c r="AP27" s="12" t="s">
        <v>23</v>
      </c>
      <c r="AQ27" s="12" t="s">
        <v>23</v>
      </c>
      <c r="AR27" s="12" t="s">
        <v>23</v>
      </c>
      <c r="AS27" s="12" t="s">
        <v>23</v>
      </c>
    </row>
    <row r="28" spans="1:45" x14ac:dyDescent="0.2">
      <c r="A28" s="15" t="s">
        <v>62</v>
      </c>
      <c r="B28" s="16">
        <v>520</v>
      </c>
      <c r="C28" s="15" t="s">
        <v>46</v>
      </c>
      <c r="D28" s="15" t="s">
        <v>23</v>
      </c>
      <c r="E28" s="16">
        <v>7</v>
      </c>
      <c r="F28" s="12" t="s">
        <v>23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63</v>
      </c>
      <c r="B29" s="20">
        <v>480</v>
      </c>
      <c r="C29" s="19" t="s">
        <v>46</v>
      </c>
      <c r="D29" s="19" t="s">
        <v>23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23</v>
      </c>
      <c r="AG29" s="22" t="s">
        <v>23</v>
      </c>
      <c r="AH29" s="22" t="s">
        <v>23</v>
      </c>
      <c r="AI29" s="22" t="s">
        <v>23</v>
      </c>
      <c r="AJ29" s="22" t="s">
        <v>23</v>
      </c>
      <c r="AK29" s="22" t="s">
        <v>23</v>
      </c>
      <c r="AL29" s="22" t="s">
        <v>23</v>
      </c>
      <c r="AM29" s="22" t="s">
        <v>23</v>
      </c>
      <c r="AN29" s="22" t="s">
        <v>23</v>
      </c>
      <c r="AO29" s="22" t="s">
        <v>23</v>
      </c>
      <c r="AP29" s="22" t="s">
        <v>23</v>
      </c>
      <c r="AQ29" s="22" t="s">
        <v>23</v>
      </c>
      <c r="AR29" s="22" t="s">
        <v>23</v>
      </c>
      <c r="AS29" s="22" t="s">
        <v>23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71</v>
      </c>
      <c r="B35" s="1" t="s">
        <v>72</v>
      </c>
      <c r="C35" s="1" t="s">
        <v>73</v>
      </c>
      <c r="D35" s="1" t="s">
        <v>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75</v>
      </c>
      <c r="C36" s="25">
        <v>1</v>
      </c>
      <c r="D36" s="1" t="s">
        <v>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77</v>
      </c>
      <c r="C37" s="25">
        <v>0.2</v>
      </c>
      <c r="D37" s="1" t="s">
        <v>78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2021-11-08T03:21:05Z</cp:lastPrinted>
  <dcterms:created xsi:type="dcterms:W3CDTF">2003-08-29T02:24:10Z</dcterms:created>
  <dcterms:modified xsi:type="dcterms:W3CDTF">2021-11-08T03:21:22Z</dcterms:modified>
</cp:coreProperties>
</file>